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. 임선영컴퓨터\35. 물품구입(수리 포함)\220214_사무실 인테리어\2. 입찰공고(수의계약 견적제출)\"/>
    </mc:Choice>
  </mc:AlternateContent>
  <xr:revisionPtr revIDLastSave="0" documentId="13_ncr:1_{4925FEEB-48C9-4409-A621-F7D3E2E4137B}" xr6:coauthVersionLast="36" xr6:coauthVersionMax="36" xr10:uidLastSave="{00000000-0000-0000-0000-000000000000}"/>
  <bookViews>
    <workbookView xWindow="31005" yWindow="945" windowWidth="19950" windowHeight="11700" tabRatio="681" xr2:uid="{00000000-000D-0000-FFFF-FFFF00000000}"/>
  </bookViews>
  <sheets>
    <sheet name="표지" sheetId="11" r:id="rId1"/>
    <sheet name="원가계산서" sheetId="3" r:id="rId2"/>
    <sheet name="공종별집계표" sheetId="10" r:id="rId3"/>
    <sheet name="공종별내역서" sheetId="9" r:id="rId4"/>
    <sheet name=" 공사설정 " sheetId="2" state="hidden" r:id="rId5"/>
    <sheet name="Sheet1" sheetId="1" state="hidden" r:id="rId6"/>
  </sheets>
  <definedNames>
    <definedName name="_xlnm.Print_Area" localSheetId="3">공종별내역서!$A$1:$M$300</definedName>
    <definedName name="_xlnm.Print_Area" localSheetId="2">공종별집계표!$A$1:$M$28</definedName>
    <definedName name="_xlnm.Print_Area" localSheetId="0">표지!$A$1:$L$31</definedName>
    <definedName name="_xlnm.Print_Titles" localSheetId="3">공종별내역서!$1:$3</definedName>
    <definedName name="_xlnm.Print_Titles" localSheetId="2">공종별집계표!$1:$4</definedName>
    <definedName name="_xlnm.Print_Titles" localSheetId="1">원가계산서!$1:$3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22" i="3"/>
  <c r="E21" i="3"/>
  <c r="E17" i="3"/>
  <c r="E16" i="3"/>
  <c r="E15" i="3"/>
  <c r="E14" i="3"/>
  <c r="E9" i="3"/>
  <c r="E10" i="3"/>
  <c r="E19" i="3"/>
  <c r="E20" i="3"/>
  <c r="E24" i="3"/>
  <c r="E7" i="3"/>
  <c r="F28" i="9"/>
  <c r="K295" i="9"/>
  <c r="L295" i="9"/>
  <c r="J295" i="9"/>
  <c r="H295" i="9"/>
  <c r="F295" i="9"/>
  <c r="K294" i="9"/>
  <c r="L294" i="9"/>
  <c r="J294" i="9"/>
  <c r="H294" i="9"/>
  <c r="F294" i="9"/>
  <c r="K293" i="9"/>
  <c r="L293" i="9"/>
  <c r="J293" i="9"/>
  <c r="H293" i="9"/>
  <c r="F293" i="9"/>
  <c r="K292" i="9"/>
  <c r="L292" i="9"/>
  <c r="J292" i="9"/>
  <c r="H292" i="9"/>
  <c r="F292" i="9"/>
  <c r="K291" i="9"/>
  <c r="L291" i="9"/>
  <c r="J291" i="9"/>
  <c r="H291" i="9"/>
  <c r="F291" i="9"/>
  <c r="K290" i="9"/>
  <c r="L290" i="9"/>
  <c r="J290" i="9"/>
  <c r="H290" i="9"/>
  <c r="F290" i="9"/>
  <c r="K289" i="9"/>
  <c r="L289" i="9"/>
  <c r="J289" i="9"/>
  <c r="H289" i="9"/>
  <c r="F289" i="9"/>
  <c r="K288" i="9"/>
  <c r="L288" i="9"/>
  <c r="J288" i="9"/>
  <c r="H288" i="9"/>
  <c r="F288" i="9"/>
  <c r="K287" i="9"/>
  <c r="L287" i="9"/>
  <c r="J287" i="9"/>
  <c r="H287" i="9"/>
  <c r="F287" i="9"/>
  <c r="K286" i="9"/>
  <c r="L286" i="9"/>
  <c r="J286" i="9"/>
  <c r="H286" i="9"/>
  <c r="F286" i="9"/>
  <c r="K285" i="9"/>
  <c r="L285" i="9"/>
  <c r="J285" i="9"/>
  <c r="H285" i="9"/>
  <c r="F285" i="9"/>
  <c r="K284" i="9"/>
  <c r="L284" i="9"/>
  <c r="J284" i="9"/>
  <c r="H284" i="9"/>
  <c r="F284" i="9"/>
  <c r="K283" i="9"/>
  <c r="L283" i="9"/>
  <c r="J283" i="9"/>
  <c r="H283" i="9"/>
  <c r="F283" i="9"/>
  <c r="K282" i="9"/>
  <c r="L282" i="9"/>
  <c r="J282" i="9"/>
  <c r="H282" i="9"/>
  <c r="F282" i="9"/>
  <c r="K281" i="9"/>
  <c r="L281" i="9"/>
  <c r="J281" i="9"/>
  <c r="H281" i="9"/>
  <c r="F281" i="9"/>
  <c r="K280" i="9"/>
  <c r="L280" i="9"/>
  <c r="J280" i="9"/>
  <c r="H280" i="9"/>
  <c r="F280" i="9"/>
  <c r="K279" i="9"/>
  <c r="L279" i="9"/>
  <c r="J279" i="9"/>
  <c r="H279" i="9"/>
  <c r="F279" i="9"/>
  <c r="K260" i="9"/>
  <c r="L260" i="9"/>
  <c r="J260" i="9"/>
  <c r="H260" i="9"/>
  <c r="F260" i="9"/>
  <c r="K259" i="9"/>
  <c r="L259" i="9"/>
  <c r="J259" i="9"/>
  <c r="H259" i="9"/>
  <c r="F259" i="9"/>
  <c r="K258" i="9"/>
  <c r="L258" i="9"/>
  <c r="J258" i="9"/>
  <c r="H258" i="9"/>
  <c r="F258" i="9"/>
  <c r="K257" i="9"/>
  <c r="L257" i="9"/>
  <c r="J257" i="9"/>
  <c r="H257" i="9"/>
  <c r="F257" i="9"/>
  <c r="K256" i="9"/>
  <c r="L256" i="9"/>
  <c r="J256" i="9"/>
  <c r="H256" i="9"/>
  <c r="H277" i="9"/>
  <c r="H16" i="10"/>
  <c r="F256" i="9"/>
  <c r="K236" i="9"/>
  <c r="L236" i="9"/>
  <c r="J236" i="9"/>
  <c r="H236" i="9"/>
  <c r="F236" i="9"/>
  <c r="K235" i="9"/>
  <c r="L235" i="9"/>
  <c r="J235" i="9"/>
  <c r="H235" i="9"/>
  <c r="F235" i="9"/>
  <c r="K234" i="9"/>
  <c r="L234" i="9"/>
  <c r="J234" i="9"/>
  <c r="H234" i="9"/>
  <c r="F234" i="9"/>
  <c r="K233" i="9"/>
  <c r="L233" i="9"/>
  <c r="J233" i="9"/>
  <c r="H233" i="9"/>
  <c r="H254" i="9"/>
  <c r="H15" i="10"/>
  <c r="F233" i="9"/>
  <c r="F254" i="9"/>
  <c r="F15" i="10"/>
  <c r="K215" i="9"/>
  <c r="L215" i="9"/>
  <c r="J215" i="9"/>
  <c r="H215" i="9"/>
  <c r="F215" i="9"/>
  <c r="K214" i="9"/>
  <c r="L214" i="9"/>
  <c r="J214" i="9"/>
  <c r="H214" i="9"/>
  <c r="F214" i="9"/>
  <c r="K213" i="9"/>
  <c r="L213" i="9"/>
  <c r="J213" i="9"/>
  <c r="H213" i="9"/>
  <c r="F213" i="9"/>
  <c r="K212" i="9"/>
  <c r="L212" i="9"/>
  <c r="J212" i="9"/>
  <c r="H212" i="9"/>
  <c r="F212" i="9"/>
  <c r="K211" i="9"/>
  <c r="L211" i="9"/>
  <c r="J211" i="9"/>
  <c r="H211" i="9"/>
  <c r="F211" i="9"/>
  <c r="K210" i="9"/>
  <c r="L210" i="9"/>
  <c r="J210" i="9"/>
  <c r="J231" i="9"/>
  <c r="J14" i="10"/>
  <c r="H210" i="9"/>
  <c r="H231" i="9"/>
  <c r="H14" i="10"/>
  <c r="F210" i="9"/>
  <c r="F231" i="9"/>
  <c r="F14" i="10"/>
  <c r="K190" i="9"/>
  <c r="L190" i="9"/>
  <c r="J190" i="9"/>
  <c r="H190" i="9"/>
  <c r="F190" i="9"/>
  <c r="K189" i="9"/>
  <c r="L189" i="9"/>
  <c r="J189" i="9"/>
  <c r="H189" i="9"/>
  <c r="F189" i="9"/>
  <c r="K188" i="9"/>
  <c r="L188" i="9"/>
  <c r="J188" i="9"/>
  <c r="H188" i="9"/>
  <c r="F188" i="9"/>
  <c r="K187" i="9"/>
  <c r="L187" i="9"/>
  <c r="J187" i="9"/>
  <c r="J208" i="9"/>
  <c r="J13" i="10"/>
  <c r="H187" i="9"/>
  <c r="H208" i="9"/>
  <c r="H13" i="10"/>
  <c r="F187" i="9"/>
  <c r="F208" i="9"/>
  <c r="F13" i="10"/>
  <c r="K166" i="9"/>
  <c r="L166" i="9"/>
  <c r="J166" i="9"/>
  <c r="H166" i="9"/>
  <c r="F166" i="9"/>
  <c r="K165" i="9"/>
  <c r="L165" i="9"/>
  <c r="J165" i="9"/>
  <c r="H165" i="9"/>
  <c r="F165" i="9"/>
  <c r="K164" i="9"/>
  <c r="L164" i="9"/>
  <c r="J164" i="9"/>
  <c r="H164" i="9"/>
  <c r="F164" i="9"/>
  <c r="K145" i="9"/>
  <c r="L145" i="9"/>
  <c r="J145" i="9"/>
  <c r="H145" i="9"/>
  <c r="F145" i="9"/>
  <c r="K144" i="9"/>
  <c r="L144" i="9"/>
  <c r="J144" i="9"/>
  <c r="H144" i="9"/>
  <c r="F144" i="9"/>
  <c r="K143" i="9"/>
  <c r="L143" i="9"/>
  <c r="J143" i="9"/>
  <c r="H143" i="9"/>
  <c r="F143" i="9"/>
  <c r="K142" i="9"/>
  <c r="L142" i="9"/>
  <c r="J142" i="9"/>
  <c r="H142" i="9"/>
  <c r="F142" i="9"/>
  <c r="K141" i="9"/>
  <c r="L141" i="9"/>
  <c r="J141" i="9"/>
  <c r="J162" i="9"/>
  <c r="J11" i="10"/>
  <c r="H141" i="9"/>
  <c r="H162" i="9"/>
  <c r="H11" i="10"/>
  <c r="F141" i="9"/>
  <c r="K126" i="9"/>
  <c r="L126" i="9"/>
  <c r="J126" i="9"/>
  <c r="H126" i="9"/>
  <c r="F126" i="9"/>
  <c r="K125" i="9"/>
  <c r="L125" i="9"/>
  <c r="J125" i="9"/>
  <c r="H125" i="9"/>
  <c r="F125" i="9"/>
  <c r="K124" i="9"/>
  <c r="L124" i="9"/>
  <c r="J124" i="9"/>
  <c r="H124" i="9"/>
  <c r="F124" i="9"/>
  <c r="K123" i="9"/>
  <c r="L123" i="9"/>
  <c r="J123" i="9"/>
  <c r="H123" i="9"/>
  <c r="F123" i="9"/>
  <c r="K122" i="9"/>
  <c r="L122" i="9"/>
  <c r="J122" i="9"/>
  <c r="H122" i="9"/>
  <c r="F122" i="9"/>
  <c r="K121" i="9"/>
  <c r="L121" i="9"/>
  <c r="J121" i="9"/>
  <c r="H121" i="9"/>
  <c r="F121" i="9"/>
  <c r="K120" i="9"/>
  <c r="L120" i="9"/>
  <c r="J120" i="9"/>
  <c r="H120" i="9"/>
  <c r="F120" i="9"/>
  <c r="K119" i="9"/>
  <c r="L119" i="9"/>
  <c r="J119" i="9"/>
  <c r="H119" i="9"/>
  <c r="F119" i="9"/>
  <c r="K118" i="9"/>
  <c r="L118" i="9"/>
  <c r="J118" i="9"/>
  <c r="H118" i="9"/>
  <c r="H139" i="9"/>
  <c r="H10" i="10"/>
  <c r="F118" i="9"/>
  <c r="K95" i="9"/>
  <c r="L95" i="9"/>
  <c r="L116" i="9"/>
  <c r="L9" i="10"/>
  <c r="J95" i="9"/>
  <c r="J116" i="9"/>
  <c r="J9" i="10"/>
  <c r="H95" i="9"/>
  <c r="H116" i="9"/>
  <c r="H9" i="10"/>
  <c r="F95" i="9"/>
  <c r="F116" i="9"/>
  <c r="F9" i="10"/>
  <c r="K76" i="9"/>
  <c r="L76" i="9"/>
  <c r="J76" i="9"/>
  <c r="H76" i="9"/>
  <c r="F76" i="9"/>
  <c r="K75" i="9"/>
  <c r="L75" i="9"/>
  <c r="J75" i="9"/>
  <c r="H75" i="9"/>
  <c r="F75" i="9"/>
  <c r="K74" i="9"/>
  <c r="L74" i="9"/>
  <c r="J74" i="9"/>
  <c r="H74" i="9"/>
  <c r="F74" i="9"/>
  <c r="K73" i="9"/>
  <c r="L73" i="9"/>
  <c r="J73" i="9"/>
  <c r="H73" i="9"/>
  <c r="F73" i="9"/>
  <c r="K72" i="9"/>
  <c r="L72" i="9"/>
  <c r="J72" i="9"/>
  <c r="H72" i="9"/>
  <c r="F72" i="9"/>
  <c r="K39" i="9"/>
  <c r="L39" i="9"/>
  <c r="J39" i="9"/>
  <c r="H39" i="9"/>
  <c r="F39" i="9"/>
  <c r="K38" i="9"/>
  <c r="L38" i="9"/>
  <c r="J38" i="9"/>
  <c r="H38" i="9"/>
  <c r="F38" i="9"/>
  <c r="K37" i="9"/>
  <c r="L37" i="9"/>
  <c r="J37" i="9"/>
  <c r="H37" i="9"/>
  <c r="F37" i="9"/>
  <c r="K36" i="9"/>
  <c r="L36" i="9"/>
  <c r="J36" i="9"/>
  <c r="H36" i="9"/>
  <c r="F36" i="9"/>
  <c r="K35" i="9"/>
  <c r="L35" i="9"/>
  <c r="J35" i="9"/>
  <c r="H35" i="9"/>
  <c r="F35" i="9"/>
  <c r="K34" i="9"/>
  <c r="L34" i="9"/>
  <c r="J34" i="9"/>
  <c r="H34" i="9"/>
  <c r="F34" i="9"/>
  <c r="K33" i="9"/>
  <c r="L33" i="9"/>
  <c r="J33" i="9"/>
  <c r="H33" i="9"/>
  <c r="F33" i="9"/>
  <c r="K32" i="9"/>
  <c r="L32" i="9"/>
  <c r="J32" i="9"/>
  <c r="H32" i="9"/>
  <c r="F32" i="9"/>
  <c r="K31" i="9"/>
  <c r="L31" i="9"/>
  <c r="J31" i="9"/>
  <c r="H31" i="9"/>
  <c r="F31" i="9"/>
  <c r="K30" i="9"/>
  <c r="L30" i="9"/>
  <c r="J30" i="9"/>
  <c r="H30" i="9"/>
  <c r="F30" i="9"/>
  <c r="K29" i="9"/>
  <c r="L29" i="9"/>
  <c r="J29" i="9"/>
  <c r="H29" i="9"/>
  <c r="F29" i="9"/>
  <c r="K28" i="9"/>
  <c r="L28" i="9"/>
  <c r="J28" i="9"/>
  <c r="J70" i="9"/>
  <c r="J7" i="10"/>
  <c r="H28" i="9"/>
  <c r="H70" i="9"/>
  <c r="H7" i="10"/>
  <c r="K8" i="9"/>
  <c r="L8" i="9"/>
  <c r="J8" i="9"/>
  <c r="H8" i="9"/>
  <c r="F8" i="9"/>
  <c r="K7" i="9"/>
  <c r="L7" i="9"/>
  <c r="J7" i="9"/>
  <c r="H7" i="9"/>
  <c r="F7" i="9"/>
  <c r="K6" i="9"/>
  <c r="L6" i="9"/>
  <c r="J6" i="9"/>
  <c r="H6" i="9"/>
  <c r="F6" i="9"/>
  <c r="K5" i="9"/>
  <c r="L5" i="9"/>
  <c r="L26" i="9"/>
  <c r="J5" i="9"/>
  <c r="J26" i="9"/>
  <c r="H5" i="9"/>
  <c r="H26" i="9"/>
  <c r="F5" i="9"/>
  <c r="F70" i="9"/>
  <c r="F7" i="10"/>
  <c r="F185" i="9"/>
  <c r="F12" i="10"/>
  <c r="L231" i="9"/>
  <c r="L14" i="10"/>
  <c r="J254" i="9"/>
  <c r="J15" i="10"/>
  <c r="J277" i="9"/>
  <c r="J16" i="10"/>
  <c r="L93" i="9"/>
  <c r="L8" i="10"/>
  <c r="F93" i="9"/>
  <c r="F8" i="10"/>
  <c r="H185" i="9"/>
  <c r="H12" i="10"/>
  <c r="L254" i="9"/>
  <c r="L15" i="10"/>
  <c r="L277" i="9"/>
  <c r="L16" i="10"/>
  <c r="J139" i="9"/>
  <c r="J10" i="10"/>
  <c r="L70" i="9"/>
  <c r="L7" i="10"/>
  <c r="J185" i="9"/>
  <c r="J12" i="10"/>
  <c r="L139" i="9"/>
  <c r="L10" i="10"/>
  <c r="H93" i="9"/>
  <c r="H8" i="10"/>
  <c r="F26" i="9"/>
  <c r="F6" i="10"/>
  <c r="J93" i="9"/>
  <c r="J298" i="9"/>
  <c r="J300" i="9"/>
  <c r="F139" i="9"/>
  <c r="F10" i="10"/>
  <c r="F162" i="9"/>
  <c r="F11" i="10"/>
  <c r="L185" i="9"/>
  <c r="L12" i="10"/>
  <c r="L162" i="9"/>
  <c r="L11" i="10"/>
  <c r="F277" i="9"/>
  <c r="F16" i="10"/>
  <c r="J17" i="10"/>
  <c r="H298" i="9"/>
  <c r="H17" i="10"/>
  <c r="L298" i="9"/>
  <c r="L17" i="10"/>
  <c r="F298" i="9"/>
  <c r="F17" i="10"/>
  <c r="L208" i="9"/>
  <c r="L13" i="10"/>
  <c r="L6" i="10"/>
  <c r="J6" i="10"/>
  <c r="H6" i="10"/>
  <c r="A17" i="10"/>
  <c r="A16" i="10"/>
  <c r="A15" i="10"/>
  <c r="A14" i="10"/>
  <c r="A13" i="10"/>
  <c r="A12" i="10"/>
  <c r="A11" i="10"/>
  <c r="A10" i="10"/>
  <c r="A9" i="10"/>
  <c r="A8" i="10"/>
  <c r="A7" i="10"/>
  <c r="A6" i="10"/>
  <c r="H28" i="10"/>
  <c r="E8" i="3"/>
  <c r="H300" i="9"/>
  <c r="J8" i="10"/>
  <c r="J28" i="10"/>
  <c r="E11" i="3"/>
  <c r="F28" i="10"/>
  <c r="L28" i="10"/>
  <c r="F300" i="9"/>
  <c r="L300" i="9"/>
  <c r="T15" i="10"/>
  <c r="E13" i="3"/>
  <c r="E12" i="3"/>
  <c r="E4" i="3"/>
  <c r="T18" i="10"/>
  <c r="I18" i="3"/>
  <c r="E26" i="3"/>
  <c r="E28" i="3"/>
</calcChain>
</file>

<file path=xl/sharedStrings.xml><?xml version="1.0" encoding="utf-8"?>
<sst xmlns="http://schemas.openxmlformats.org/spreadsheetml/2006/main" count="552" uniqueCount="311">
  <si>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</si>
  <si>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</si>
  <si>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</si>
  <si>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</si>
  <si>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</si>
  <si>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</si>
  <si>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</si>
  <si>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</si>
  <si>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</si>
  <si>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</si>
  <si>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</si>
  <si>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</si>
  <si>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</si>
  <si>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</si>
  <si>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</si>
  <si>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</si>
  <si>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</si>
  <si>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</si>
  <si>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</si>
  <si>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</si>
  <si>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</si>
  <si>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</si>
  <si>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</si>
  <si>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</si>
  <si>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</si>
  <si>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</si>
  <si>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</si>
  <si>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</si>
  <si>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</si>
  <si>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</si>
  <si>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</si>
  <si>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</si>
  <si>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</si>
  <si>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</si>
  <si>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</si>
  <si>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</si>
  <si>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</si>
  <si>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</si>
  <si>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</si>
  <si>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</si>
  <si>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</si>
  <si>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</si>
  <si>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</si>
  <si>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</si>
  <si>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</si>
  <si>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</si>
  <si>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</si>
  <si>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</si>
  <si>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</si>
  <si>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</si>
  <si>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</si>
  <si>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</t>
  </si>
  <si>
    <t>010101</t>
  </si>
  <si>
    <t>01010101  가  설  공  사</t>
  </si>
  <si>
    <t>01010101</t>
  </si>
  <si>
    <t>T</t>
  </si>
  <si>
    <t>M2</t>
  </si>
  <si>
    <t>건축물 현장정리</t>
  </si>
  <si>
    <t>개보수,준공청소포함</t>
  </si>
  <si>
    <t>바닥보양</t>
  </si>
  <si>
    <t>텐텐지</t>
  </si>
  <si>
    <t>[ 합           계 ]</t>
  </si>
  <si>
    <t>01010102  목공사및수장공사</t>
  </si>
  <si>
    <t>01010102</t>
  </si>
  <si>
    <t>불연천장재</t>
  </si>
  <si>
    <t>비닐타일 깔기</t>
  </si>
  <si>
    <t>MDF걸레받이 설치</t>
  </si>
  <si>
    <t>MDF T=9, H=100/필름</t>
  </si>
  <si>
    <t>M</t>
  </si>
  <si>
    <t>건식벽체(벽체-1)</t>
  </si>
  <si>
    <t>EA</t>
  </si>
  <si>
    <t>칼라보드</t>
  </si>
  <si>
    <t>자석식,1800*1000</t>
  </si>
  <si>
    <t>01010103  금  속  공  사</t>
  </si>
  <si>
    <t>01010103</t>
  </si>
  <si>
    <t>01010104  미  장  공  사</t>
  </si>
  <si>
    <t>01010104</t>
  </si>
  <si>
    <t>모르타르 바름</t>
  </si>
  <si>
    <t>바닥, 24mm</t>
  </si>
  <si>
    <t>01010105  창호 및 유리공사</t>
  </si>
  <si>
    <t>01010105</t>
  </si>
  <si>
    <t>도어클로저</t>
  </si>
  <si>
    <t>도어클로저, K-1830, KS3호, 고급스톱형, 40∼65kg</t>
  </si>
  <si>
    <t>조</t>
  </si>
  <si>
    <t>피벗힌지</t>
  </si>
  <si>
    <t>피벗힌지, 80kg이하, K1200</t>
  </si>
  <si>
    <t>SST손잡이</t>
  </si>
  <si>
    <t>SST 25*600</t>
  </si>
  <si>
    <t>도어스톱</t>
  </si>
  <si>
    <t>도어스톱, 말굽형 120mm</t>
  </si>
  <si>
    <t>개</t>
  </si>
  <si>
    <t>01010106  유  리  공  사</t>
  </si>
  <si>
    <t>01010106</t>
  </si>
  <si>
    <t>유리주위 코킹</t>
  </si>
  <si>
    <t>5*5, 실리콘</t>
  </si>
  <si>
    <t>01010107  칠    공    사</t>
  </si>
  <si>
    <t>01010107</t>
  </si>
  <si>
    <t>01010108</t>
  </si>
  <si>
    <t>01010109  철  거  공  사</t>
  </si>
  <si>
    <t>01010109</t>
  </si>
  <si>
    <t>M3</t>
  </si>
  <si>
    <t>석고텍스철거</t>
  </si>
  <si>
    <t>천장,T=9.5MM</t>
  </si>
  <si>
    <t>경량철골천정틀철거</t>
  </si>
  <si>
    <t>01010110  건축폐기물처리비</t>
  </si>
  <si>
    <t>01010110</t>
  </si>
  <si>
    <t>7</t>
  </si>
  <si>
    <t>TON</t>
  </si>
  <si>
    <t>혼합건설폐기물</t>
  </si>
  <si>
    <t>불연성 건설폐기물에 가연성 5% 이하 혼합</t>
  </si>
  <si>
    <t>01010111</t>
  </si>
  <si>
    <t>01010112</t>
  </si>
  <si>
    <t>시멘트</t>
  </si>
  <si>
    <t>40KG</t>
  </si>
  <si>
    <t>포</t>
  </si>
  <si>
    <t>모래</t>
  </si>
  <si>
    <t>모래, 서울, 세척사, 도착도</t>
  </si>
  <si>
    <t>시멘트운반</t>
  </si>
  <si>
    <t>L:10km, 덤프 8ton</t>
  </si>
  <si>
    <t>01010113</t>
  </si>
  <si>
    <t>3</t>
  </si>
  <si>
    <t>비      고</t>
  </si>
  <si>
    <t>A</t>
  </si>
  <si>
    <t>코드</t>
  </si>
  <si>
    <t>C</t>
  </si>
  <si>
    <t>조달청가격</t>
  </si>
  <si>
    <t>거래가격</t>
  </si>
  <si>
    <t>유통물가</t>
  </si>
  <si>
    <t>물가자료</t>
  </si>
  <si>
    <t>조사가격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</si>
  <si>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</si>
  <si>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</si>
  <si>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</si>
  <si>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</si>
  <si>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</si>
  <si>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</si>
  <si>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</si>
  <si>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</si>
  <si>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</si>
  <si>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</si>
  <si>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</si>
  <si>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</si>
  <si>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</si>
  <si>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</si>
  <si>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</si>
  <si>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</si>
  <si>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</si>
  <si>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</si>
  <si>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</si>
  <si>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</si>
  <si>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</si>
  <si>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</si>
  <si>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경              비</t>
  </si>
  <si>
    <t>C4</t>
  </si>
  <si>
    <t>산  재  보  험  료</t>
  </si>
  <si>
    <t>노무비 * 3.7%</t>
  </si>
  <si>
    <t>C5</t>
  </si>
  <si>
    <t>고  용  보  험  료</t>
  </si>
  <si>
    <t>노무비 * 1.01%</t>
  </si>
  <si>
    <t>CA</t>
  </si>
  <si>
    <t>산업안전보건관리비</t>
  </si>
  <si>
    <t>(재료비+직노+관급자재비) * 2.93%</t>
  </si>
  <si>
    <t>CH</t>
  </si>
  <si>
    <t>환  경  보  전  비</t>
  </si>
  <si>
    <t>(재료비+직노+경비) * 0.3%</t>
  </si>
  <si>
    <t>CG</t>
  </si>
  <si>
    <t>CK</t>
  </si>
  <si>
    <t>CL</t>
  </si>
  <si>
    <t>CS</t>
  </si>
  <si>
    <t>S1</t>
  </si>
  <si>
    <t xml:space="preserve">        계</t>
  </si>
  <si>
    <t>D1</t>
  </si>
  <si>
    <t>일  반  관  리  비</t>
  </si>
  <si>
    <t>D2</t>
  </si>
  <si>
    <t>이              윤</t>
  </si>
  <si>
    <t>D7</t>
  </si>
  <si>
    <t>건축폐기물처리비</t>
  </si>
  <si>
    <t>D9</t>
  </si>
  <si>
    <t>공   급    가   액</t>
  </si>
  <si>
    <t>DB</t>
  </si>
  <si>
    <t>부  가  가  치  세</t>
  </si>
  <si>
    <t>공급가액 * 10%</t>
  </si>
  <si>
    <t>DH</t>
  </si>
  <si>
    <t>DJ</t>
  </si>
  <si>
    <t>DK</t>
  </si>
  <si>
    <t>관급자관급자재비</t>
  </si>
  <si>
    <t>S2</t>
  </si>
  <si>
    <t>총   공   사    비</t>
  </si>
  <si>
    <t>이 Sheet는 수정하지 마십시요</t>
  </si>
  <si>
    <t>공사구분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</si>
  <si>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</si>
  <si>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</si>
  <si>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</si>
  <si>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</si>
  <si>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</si>
  <si>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</si>
  <si>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</si>
  <si>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</si>
  <si>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</si>
  <si>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</si>
  <si>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</si>
  <si>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</si>
  <si>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</si>
  <si>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</si>
  <si>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</si>
  <si>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</si>
  <si>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</si>
  <si>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</si>
  <si>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</si>
  <si>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</si>
  <si>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</si>
  <si>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</si>
  <si>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</si>
  <si>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</si>
  <si>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</si>
  <si>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</si>
  <si>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</si>
  <si>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운    반    비</t>
  </si>
  <si>
    <t>C1</t>
  </si>
  <si>
    <t>관 급 자 재 비</t>
  </si>
  <si>
    <t>사 급 자 재 비</t>
  </si>
  <si>
    <t>D3</t>
  </si>
  <si>
    <t>외    자    재</t>
  </si>
  <si>
    <t>...</t>
  </si>
  <si>
    <t>도급자관급자재비</t>
    <phoneticPr fontId="1" type="noConversion"/>
  </si>
  <si>
    <t>도      급      액</t>
    <phoneticPr fontId="1" type="noConversion"/>
  </si>
  <si>
    <t>경량구조틀</t>
    <phoneticPr fontId="1" type="noConversion"/>
  </si>
  <si>
    <t>벽체.천정</t>
    <phoneticPr fontId="1" type="noConversion"/>
  </si>
  <si>
    <t>m2</t>
    <phoneticPr fontId="1" type="noConversion"/>
  </si>
  <si>
    <t>폐자재 운반</t>
    <phoneticPr fontId="1" type="noConversion"/>
  </si>
  <si>
    <t>인</t>
    <phoneticPr fontId="1" type="noConversion"/>
  </si>
  <si>
    <t>현장내 소운반</t>
    <phoneticPr fontId="1" type="noConversion"/>
  </si>
  <si>
    <t>몰딩설치</t>
    <phoneticPr fontId="1" type="noConversion"/>
  </si>
  <si>
    <t>pvc몰딩</t>
    <phoneticPr fontId="1" type="noConversion"/>
  </si>
  <si>
    <t>건식벽체(벽체-2)</t>
    <phoneticPr fontId="1" type="noConversion"/>
  </si>
  <si>
    <t>G/S9.5T2P+65STUD+G/W+G/S9.5T2P</t>
    <phoneticPr fontId="1" type="noConversion"/>
  </si>
  <si>
    <t>G/S 1P</t>
    <phoneticPr fontId="1" type="noConversion"/>
  </si>
  <si>
    <t>비닐타일, 3*450*450mm, 디럭스카페트</t>
    <phoneticPr fontId="1" type="noConversion"/>
  </si>
  <si>
    <t>SIGN 몰</t>
    <phoneticPr fontId="1" type="noConversion"/>
  </si>
  <si>
    <t>출입구 정면(2600*1900)</t>
    <phoneticPr fontId="1" type="noConversion"/>
  </si>
  <si>
    <t>도아 공사(문틀,문짝,철물포함)</t>
    <phoneticPr fontId="1" type="noConversion"/>
  </si>
  <si>
    <t>900*2100</t>
    <phoneticPr fontId="1" type="noConversion"/>
  </si>
  <si>
    <t>싱크대설치(휴게실)</t>
    <phoneticPr fontId="1" type="noConversion"/>
  </si>
  <si>
    <t>티 테이블(휴개실)</t>
    <phoneticPr fontId="1" type="noConversion"/>
  </si>
  <si>
    <t>3~4인용</t>
    <phoneticPr fontId="1" type="noConversion"/>
  </si>
  <si>
    <t>쇼파(휴게실)</t>
    <phoneticPr fontId="1" type="noConversion"/>
  </si>
  <si>
    <t>불연천장재, 흡음텍스, 9.5*300*600mm</t>
    <phoneticPr fontId="1" type="noConversion"/>
  </si>
  <si>
    <t>EA</t>
    <phoneticPr fontId="1" type="noConversion"/>
  </si>
  <si>
    <t>출입문</t>
    <phoneticPr fontId="1" type="noConversion"/>
  </si>
  <si>
    <t>강화도아 양개문</t>
    <phoneticPr fontId="1" type="noConversion"/>
  </si>
  <si>
    <t>출입구 유리공사</t>
    <phoneticPr fontId="1" type="noConversion"/>
  </si>
  <si>
    <t>SUS프레임+10T유리</t>
    <phoneticPr fontId="1" type="noConversion"/>
  </si>
  <si>
    <t>M2</t>
    <phoneticPr fontId="1" type="noConversion"/>
  </si>
  <si>
    <t>유리 파티션</t>
    <phoneticPr fontId="1" type="noConversion"/>
  </si>
  <si>
    <t>갈바프레임+미스트.투명유리</t>
    <phoneticPr fontId="1" type="noConversion"/>
  </si>
  <si>
    <t>BACK PAINT 유리</t>
    <phoneticPr fontId="1" type="noConversion"/>
  </si>
  <si>
    <t>칠판용</t>
    <phoneticPr fontId="1" type="noConversion"/>
  </si>
  <si>
    <t>문선설치</t>
    <phoneticPr fontId="1" type="noConversion"/>
  </si>
  <si>
    <t>탄성코트</t>
    <phoneticPr fontId="1" type="noConversion"/>
  </si>
  <si>
    <t>뿜칠/지정색(면처리.코킹포함)</t>
    <phoneticPr fontId="1" type="noConversion"/>
  </si>
  <si>
    <t>전기공사</t>
    <phoneticPr fontId="1" type="noConversion"/>
  </si>
  <si>
    <t>조명공사</t>
    <phoneticPr fontId="1" type="noConversion"/>
  </si>
  <si>
    <t>300*1200보강/위치변겅/매입등철거</t>
    <phoneticPr fontId="1" type="noConversion"/>
  </si>
  <si>
    <t>냉난방실외기</t>
    <phoneticPr fontId="1" type="noConversion"/>
  </si>
  <si>
    <t>26마력</t>
    <phoneticPr fontId="1" type="noConversion"/>
  </si>
  <si>
    <t>대</t>
    <phoneticPr fontId="1" type="noConversion"/>
  </si>
  <si>
    <t>냉난방기 1WAY(3.2KW)</t>
    <phoneticPr fontId="1" type="noConversion"/>
  </si>
  <si>
    <t>AM032</t>
    <phoneticPr fontId="1" type="noConversion"/>
  </si>
  <si>
    <t>냉난방기 1WAY(4KW)</t>
    <phoneticPr fontId="1" type="noConversion"/>
  </si>
  <si>
    <t>냉난방기 1WAY(5.2KW)</t>
    <phoneticPr fontId="1" type="noConversion"/>
  </si>
  <si>
    <t>냉난방기 1WAY(8.3KW)</t>
    <phoneticPr fontId="1" type="noConversion"/>
  </si>
  <si>
    <t>냉난방기 1WAY(10KW)</t>
    <phoneticPr fontId="1" type="noConversion"/>
  </si>
  <si>
    <t>냉난방기 1WAY(11KW)</t>
    <phoneticPr fontId="1" type="noConversion"/>
  </si>
  <si>
    <t>Y 분기관</t>
    <phoneticPr fontId="1" type="noConversion"/>
  </si>
  <si>
    <t>AXY</t>
    <phoneticPr fontId="1" type="noConversion"/>
  </si>
  <si>
    <t>유선리모컨</t>
    <phoneticPr fontId="1" type="noConversion"/>
  </si>
  <si>
    <t>AWR</t>
    <phoneticPr fontId="1" type="noConversion"/>
  </si>
  <si>
    <t>중앙제어기</t>
    <phoneticPr fontId="1" type="noConversion"/>
  </si>
  <si>
    <t>ACM</t>
    <phoneticPr fontId="1" type="noConversion"/>
  </si>
  <si>
    <t>실외기 방진가대</t>
    <phoneticPr fontId="1" type="noConversion"/>
  </si>
  <si>
    <t>DVM용</t>
    <phoneticPr fontId="1" type="noConversion"/>
  </si>
  <si>
    <t>냉매배관공사</t>
    <phoneticPr fontId="1" type="noConversion"/>
  </si>
  <si>
    <t>M</t>
    <phoneticPr fontId="1" type="noConversion"/>
  </si>
  <si>
    <t>드레인배관공사</t>
    <phoneticPr fontId="1" type="noConversion"/>
  </si>
  <si>
    <t>통신선공사</t>
    <phoneticPr fontId="1" type="noConversion"/>
  </si>
  <si>
    <t>장비사용</t>
    <phoneticPr fontId="1" type="noConversion"/>
  </si>
  <si>
    <t>공구손료및부자재</t>
    <phoneticPr fontId="1" type="noConversion"/>
  </si>
  <si>
    <t>식</t>
    <phoneticPr fontId="1" type="noConversion"/>
  </si>
  <si>
    <t>01010112  냉난방공사</t>
    <phoneticPr fontId="1" type="noConversion"/>
  </si>
  <si>
    <t>01010111  자재대및운반비</t>
    <phoneticPr fontId="1" type="noConversion"/>
  </si>
  <si>
    <t>[ 총     합       계 ]</t>
    <phoneticPr fontId="1" type="noConversion"/>
  </si>
  <si>
    <t>(노무비+경비+일반관리비) * 15%</t>
    <phoneticPr fontId="1" type="noConversion"/>
  </si>
  <si>
    <t>[ 고양시청소년재단 사무실 조성 공사 ]</t>
    <phoneticPr fontId="1" type="noConversion"/>
  </si>
  <si>
    <t>[ 고양시청소년재단 사무실 조성공사 ]</t>
    <phoneticPr fontId="1" type="noConversion"/>
  </si>
  <si>
    <t xml:space="preserve"> 고양시청소년재단 사무실 조성공사</t>
    <phoneticPr fontId="1" type="noConversion"/>
  </si>
  <si>
    <t>공사명 : 고양시청소년재단 사무실조성공사</t>
    <phoneticPr fontId="1" type="noConversion"/>
  </si>
  <si>
    <t>www.wooriint.co.kr</t>
    <phoneticPr fontId="15" type="noConversion"/>
  </si>
  <si>
    <t>물 량 내 역 서</t>
    <phoneticPr fontId="20" type="noConversion"/>
  </si>
  <si>
    <t xml:space="preserve"> </t>
    <phoneticPr fontId="20" type="noConversion"/>
  </si>
  <si>
    <t xml:space="preserve">  </t>
    <phoneticPr fontId="20" type="noConversion"/>
  </si>
  <si>
    <t>직접노무비 * 13%</t>
  </si>
  <si>
    <t>분리발주 예정</t>
    <phoneticPr fontId="1" type="noConversion"/>
  </si>
  <si>
    <t>(기입하지 않음)</t>
    <phoneticPr fontId="1" type="noConversion"/>
  </si>
  <si>
    <t>01010108  전  기  공  사</t>
    <phoneticPr fontId="1" type="noConversion"/>
  </si>
  <si>
    <t>기   타    경   비</t>
  </si>
  <si>
    <t>하도급지급보증수수료</t>
  </si>
  <si>
    <t>(재료비+노무비) * 5.8%</t>
  </si>
  <si>
    <t>(재료비+직노+경비) * 0.081%</t>
  </si>
  <si>
    <t>최저가대상공사</t>
  </si>
  <si>
    <t>계 * 6.0%</t>
    <phoneticPr fontId="1" type="noConversion"/>
  </si>
  <si>
    <t>공사명 : 고양시청소년재단 사무국 사무실 조성(인테리어) 공사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</si>
</sst>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#"/>
    <numFmt numFmtId="177" formatCode="#,###;\-#,###;#;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HY울릉도B"/>
      <family val="1"/>
      <charset val="129"/>
    </font>
    <font>
      <b/>
      <sz val="36"/>
      <name val="HY울릉도B"/>
      <family val="1"/>
      <charset val="129"/>
    </font>
    <font>
      <b/>
      <sz val="20"/>
      <color theme="9" tint="-0.249977111117893"/>
      <name val="HY울릉도B"/>
      <family val="1"/>
      <charset val="129"/>
    </font>
    <font>
      <u/>
      <sz val="11"/>
      <color theme="10"/>
      <name val="돋움"/>
      <family val="3"/>
      <charset val="129"/>
    </font>
    <font>
      <sz val="8"/>
      <name val="맑은 고딕"/>
      <family val="3"/>
      <charset val="129"/>
    </font>
    <font>
      <b/>
      <sz val="16"/>
      <color theme="9" tint="-0.249977111117893"/>
      <name val="맑은 고딕"/>
      <family val="3"/>
      <charset val="129"/>
      <scheme val="minor"/>
    </font>
    <font>
      <sz val="11"/>
      <color theme="9" tint="-0.249977111117893"/>
      <name val="돋움"/>
      <family val="3"/>
      <charset val="129"/>
    </font>
    <font>
      <b/>
      <sz val="22"/>
      <name val="HY울릉도B"/>
      <family val="1"/>
      <charset val="129"/>
    </font>
    <font>
      <b/>
      <sz val="36"/>
      <color indexed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b/>
      <sz val="12"/>
      <name val="HY울릉도B"/>
      <family val="1"/>
      <charset val="129"/>
    </font>
    <font>
      <sz val="26"/>
      <name val="HY울릉도B"/>
      <family val="1"/>
      <charset val="129"/>
    </font>
    <font>
      <b/>
      <sz val="36"/>
      <color theme="1"/>
      <name val="맑은 고딕"/>
      <family val="3"/>
      <charset val="129"/>
    </font>
    <font>
      <b/>
      <sz val="36"/>
      <name val="맑은 고딕"/>
      <family val="3"/>
      <charset val="129"/>
      <scheme val="minor"/>
    </font>
    <font>
      <sz val="24"/>
      <name val="HY태백B"/>
      <family val="1"/>
      <charset val="129"/>
    </font>
    <font>
      <b/>
      <sz val="24"/>
      <name val="돋움"/>
      <family val="3"/>
      <charset val="129"/>
    </font>
    <font>
      <b/>
      <sz val="24"/>
      <name val="맑은 고딕"/>
      <family val="3"/>
      <charset val="129"/>
    </font>
    <font>
      <sz val="18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gray125">
        <bgColor theme="6" tint="0.5999938962981048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/>
    <xf numFmtId="0" fontId="10" fillId="0" borderId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0" fillId="2" borderId="1" xfId="0" applyNumberFormat="1" applyFont="1" applyFill="1" applyBorder="1" applyAlignment="1">
      <alignment vertical="center" wrapText="1"/>
    </xf>
    <xf numFmtId="0" fontId="0" fillId="2" borderId="1" xfId="0" quotePrefix="1" applyFont="1" applyFill="1" applyBorder="1" applyAlignment="1">
      <alignment vertical="center" wrapText="1"/>
    </xf>
    <xf numFmtId="0" fontId="8" fillId="0" borderId="1" xfId="0" quotePrefix="1" applyFont="1" applyBorder="1" applyAlignment="1">
      <alignment vertical="center" wrapText="1"/>
    </xf>
    <xf numFmtId="176" fontId="0" fillId="0" borderId="1" xfId="0" quotePrefix="1" applyNumberFormat="1" applyFont="1" applyBorder="1" applyAlignment="1">
      <alignment vertical="center" wrapText="1"/>
    </xf>
    <xf numFmtId="176" fontId="0" fillId="2" borderId="1" xfId="0" quotePrefix="1" applyNumberFormat="1" applyFont="1" applyFill="1" applyBorder="1" applyAlignment="1">
      <alignment vertical="center" wrapText="1"/>
    </xf>
    <xf numFmtId="0" fontId="5" fillId="3" borderId="1" xfId="0" quotePrefix="1" applyFont="1" applyFill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3" borderId="1" xfId="0" quotePrefix="1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vertical="center" wrapText="1"/>
    </xf>
    <xf numFmtId="0" fontId="0" fillId="3" borderId="1" xfId="0" quotePrefix="1" applyFont="1" applyFill="1" applyBorder="1" applyAlignment="1">
      <alignment vertical="center" wrapText="1"/>
    </xf>
    <xf numFmtId="41" fontId="0" fillId="0" borderId="0" xfId="1" applyFont="1">
      <alignment vertical="center"/>
    </xf>
    <xf numFmtId="0" fontId="11" fillId="5" borderId="2" xfId="2" applyFont="1" applyFill="1" applyBorder="1"/>
    <xf numFmtId="0" fontId="11" fillId="5" borderId="3" xfId="2" applyFont="1" applyFill="1" applyBorder="1"/>
    <xf numFmtId="0" fontId="12" fillId="5" borderId="3" xfId="2" applyFont="1" applyFill="1" applyBorder="1" applyAlignment="1">
      <alignment vertical="center"/>
    </xf>
    <xf numFmtId="0" fontId="10" fillId="0" borderId="0" xfId="3"/>
    <xf numFmtId="0" fontId="13" fillId="5" borderId="5" xfId="2" applyFont="1" applyFill="1" applyBorder="1"/>
    <xf numFmtId="0" fontId="13" fillId="5" borderId="0" xfId="2" applyFont="1" applyFill="1" applyBorder="1"/>
    <xf numFmtId="0" fontId="17" fillId="0" borderId="0" xfId="3" applyFont="1"/>
    <xf numFmtId="0" fontId="11" fillId="5" borderId="5" xfId="2" applyFont="1" applyFill="1" applyBorder="1"/>
    <xf numFmtId="0" fontId="11" fillId="5" borderId="0" xfId="2" applyFont="1" applyFill="1" applyBorder="1"/>
    <xf numFmtId="0" fontId="12" fillId="5" borderId="0" xfId="2" applyFont="1" applyFill="1" applyBorder="1" applyAlignment="1">
      <alignment vertical="center"/>
    </xf>
    <xf numFmtId="0" fontId="11" fillId="5" borderId="6" xfId="2" applyFont="1" applyFill="1" applyBorder="1"/>
    <xf numFmtId="0" fontId="18" fillId="5" borderId="5" xfId="2" quotePrefix="1" applyFont="1" applyFill="1" applyBorder="1"/>
    <xf numFmtId="0" fontId="21" fillId="0" borderId="0" xfId="3" applyFont="1" applyFill="1"/>
    <xf numFmtId="0" fontId="11" fillId="5" borderId="5" xfId="2" applyFont="1" applyFill="1" applyBorder="1" applyAlignment="1">
      <alignment horizontal="center"/>
    </xf>
    <xf numFmtId="0" fontId="11" fillId="5" borderId="0" xfId="2" applyFont="1" applyFill="1" applyBorder="1" applyAlignment="1">
      <alignment horizontal="center"/>
    </xf>
    <xf numFmtId="0" fontId="18" fillId="5" borderId="5" xfId="2" quotePrefix="1" applyFont="1" applyFill="1" applyBorder="1" applyAlignment="1">
      <alignment horizontal="center"/>
    </xf>
    <xf numFmtId="0" fontId="11" fillId="5" borderId="6" xfId="2" applyFont="1" applyFill="1" applyBorder="1" applyAlignment="1">
      <alignment horizontal="center"/>
    </xf>
    <xf numFmtId="0" fontId="10" fillId="5" borderId="5" xfId="3" applyFill="1" applyBorder="1"/>
    <xf numFmtId="0" fontId="10" fillId="5" borderId="0" xfId="3" applyFill="1" applyBorder="1"/>
    <xf numFmtId="0" fontId="22" fillId="5" borderId="0" xfId="2" applyFont="1" applyFill="1" applyBorder="1" applyAlignment="1">
      <alignment horizontal="center" vertical="center"/>
    </xf>
    <xf numFmtId="0" fontId="10" fillId="5" borderId="5" xfId="3" applyFill="1" applyBorder="1" applyAlignment="1">
      <alignment horizontal="center"/>
    </xf>
    <xf numFmtId="0" fontId="10" fillId="5" borderId="0" xfId="3" applyFill="1" applyBorder="1" applyAlignment="1">
      <alignment horizontal="center"/>
    </xf>
    <xf numFmtId="0" fontId="10" fillId="5" borderId="6" xfId="3" applyFill="1" applyBorder="1" applyAlignment="1">
      <alignment horizontal="center"/>
    </xf>
    <xf numFmtId="0" fontId="10" fillId="5" borderId="6" xfId="3" applyFill="1" applyBorder="1"/>
    <xf numFmtId="0" fontId="26" fillId="5" borderId="6" xfId="3" applyFont="1" applyFill="1" applyBorder="1"/>
    <xf numFmtId="0" fontId="28" fillId="5" borderId="5" xfId="3" applyFont="1" applyFill="1" applyBorder="1" applyAlignment="1">
      <alignment vertical="center"/>
    </xf>
    <xf numFmtId="0" fontId="28" fillId="5" borderId="0" xfId="3" applyFont="1" applyFill="1" applyBorder="1" applyAlignment="1">
      <alignment vertical="center"/>
    </xf>
    <xf numFmtId="0" fontId="28" fillId="5" borderId="6" xfId="3" applyFont="1" applyFill="1" applyBorder="1" applyAlignment="1">
      <alignment vertical="center"/>
    </xf>
    <xf numFmtId="14" fontId="29" fillId="5" borderId="6" xfId="3" applyNumberFormat="1" applyFont="1" applyFill="1" applyBorder="1"/>
    <xf numFmtId="0" fontId="10" fillId="5" borderId="7" xfId="3" applyFill="1" applyBorder="1"/>
    <xf numFmtId="0" fontId="10" fillId="5" borderId="8" xfId="3" applyFill="1" applyBorder="1"/>
    <xf numFmtId="0" fontId="10" fillId="5" borderId="9" xfId="3" applyFill="1" applyBorder="1"/>
    <xf numFmtId="0" fontId="30" fillId="3" borderId="1" xfId="0" quotePrefix="1" applyFont="1" applyFill="1" applyBorder="1" applyAlignment="1">
      <alignment vertical="center" wrapText="1"/>
    </xf>
    <xf numFmtId="0" fontId="5" fillId="4" borderId="1" xfId="0" quotePrefix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77" fontId="5" fillId="4" borderId="1" xfId="0" applyNumberFormat="1" applyFont="1" applyFill="1" applyBorder="1" applyAlignment="1">
      <alignment vertical="center" wrapText="1"/>
    </xf>
    <xf numFmtId="176" fontId="5" fillId="4" borderId="1" xfId="0" applyNumberFormat="1" applyFont="1" applyFill="1" applyBorder="1" applyAlignment="1">
      <alignment vertical="center" wrapText="1"/>
    </xf>
    <xf numFmtId="0" fontId="23" fillId="5" borderId="0" xfId="2" applyFont="1" applyFill="1" applyBorder="1" applyAlignment="1">
      <alignment horizontal="center"/>
    </xf>
    <xf numFmtId="0" fontId="23" fillId="5" borderId="6" xfId="2" applyFont="1" applyFill="1" applyBorder="1" applyAlignment="1">
      <alignment horizontal="center"/>
    </xf>
    <xf numFmtId="0" fontId="24" fillId="5" borderId="5" xfId="2" applyFont="1" applyFill="1" applyBorder="1" applyAlignment="1">
      <alignment horizontal="center" vertical="center"/>
    </xf>
    <xf numFmtId="0" fontId="24" fillId="5" borderId="0" xfId="2" applyFont="1" applyFill="1" applyBorder="1" applyAlignment="1">
      <alignment horizontal="center" vertical="center"/>
    </xf>
    <xf numFmtId="0" fontId="24" fillId="5" borderId="6" xfId="2" applyFont="1" applyFill="1" applyBorder="1" applyAlignment="1">
      <alignment horizontal="center" vertical="center"/>
    </xf>
    <xf numFmtId="0" fontId="25" fillId="5" borderId="5" xfId="2" applyFont="1" applyFill="1" applyBorder="1" applyAlignment="1">
      <alignment horizontal="center" vertical="center"/>
    </xf>
    <xf numFmtId="0" fontId="25" fillId="5" borderId="0" xfId="2" applyFont="1" applyFill="1" applyBorder="1" applyAlignment="1">
      <alignment horizontal="center" vertical="center"/>
    </xf>
    <xf numFmtId="0" fontId="25" fillId="5" borderId="6" xfId="2" applyFont="1" applyFill="1" applyBorder="1" applyAlignment="1">
      <alignment horizontal="center" vertical="center"/>
    </xf>
    <xf numFmtId="0" fontId="27" fillId="5" borderId="0" xfId="3" applyFont="1" applyFill="1" applyBorder="1" applyAlignment="1">
      <alignment horizontal="center"/>
    </xf>
    <xf numFmtId="0" fontId="11" fillId="5" borderId="3" xfId="2" applyFont="1" applyFill="1" applyBorder="1" applyAlignment="1">
      <alignment horizontal="center"/>
    </xf>
    <xf numFmtId="0" fontId="11" fillId="5" borderId="4" xfId="2" applyFont="1" applyFill="1" applyBorder="1" applyAlignment="1">
      <alignment horizontal="center"/>
    </xf>
    <xf numFmtId="0" fontId="14" fillId="5" borderId="0" xfId="4" applyFill="1" applyBorder="1" applyAlignment="1" applyProtection="1">
      <alignment horizontal="right"/>
    </xf>
    <xf numFmtId="0" fontId="16" fillId="5" borderId="0" xfId="3" applyFont="1" applyFill="1" applyBorder="1" applyAlignment="1">
      <alignment horizontal="right"/>
    </xf>
    <xf numFmtId="0" fontId="16" fillId="5" borderId="6" xfId="3" applyFont="1" applyFill="1" applyBorder="1" applyAlignment="1">
      <alignment horizontal="right"/>
    </xf>
    <xf numFmtId="0" fontId="11" fillId="6" borderId="5" xfId="2" applyFont="1" applyFill="1" applyBorder="1" applyAlignment="1">
      <alignment horizontal="center"/>
    </xf>
    <xf numFmtId="0" fontId="11" fillId="6" borderId="0" xfId="2" applyFont="1" applyFill="1" applyBorder="1" applyAlignment="1">
      <alignment horizontal="center"/>
    </xf>
    <xf numFmtId="0" fontId="11" fillId="6" borderId="6" xfId="2" applyFont="1" applyFill="1" applyBorder="1" applyAlignment="1">
      <alignment horizontal="center"/>
    </xf>
    <xf numFmtId="0" fontId="19" fillId="7" borderId="5" xfId="3" applyFont="1" applyFill="1" applyBorder="1" applyAlignment="1">
      <alignment horizontal="center" vertical="center"/>
    </xf>
    <xf numFmtId="0" fontId="19" fillId="7" borderId="0" xfId="3" applyFont="1" applyFill="1" applyBorder="1" applyAlignment="1">
      <alignment horizontal="center" vertical="center"/>
    </xf>
    <xf numFmtId="0" fontId="19" fillId="7" borderId="6" xfId="3" applyFont="1" applyFill="1" applyBorder="1" applyAlignment="1">
      <alignment horizontal="center" vertical="center"/>
    </xf>
    <xf numFmtId="0" fontId="22" fillId="5" borderId="0" xfId="2" applyFont="1" applyFill="1" applyBorder="1" applyAlignment="1">
      <alignment horizontal="center"/>
    </xf>
    <xf numFmtId="0" fontId="22" fillId="5" borderId="6" xfId="2" applyFont="1" applyFill="1" applyBorder="1" applyAlignment="1">
      <alignment horizontal="center"/>
    </xf>
    <xf numFmtId="0" fontId="11" fillId="5" borderId="0" xfId="2" applyFont="1" applyFill="1" applyBorder="1" applyAlignment="1">
      <alignment horizontal="center"/>
    </xf>
    <xf numFmtId="0" fontId="11" fillId="5" borderId="6" xfId="2" applyFont="1" applyFill="1" applyBorder="1" applyAlignment="1">
      <alignment horizontal="center"/>
    </xf>
    <xf numFmtId="0" fontId="0" fillId="2" borderId="1" xfId="0" quotePrefix="1" applyFont="1" applyFill="1" applyBorder="1" applyAlignment="1">
      <alignment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</cellXfs>
  <cellStyles count="5">
    <cellStyle name="쉼표 [0]" xfId="1" builtinId="6"/>
    <cellStyle name="표준" xfId="0" builtinId="0"/>
    <cellStyle name="표준 2" xfId="2" xr:uid="{F8AE2F71-0354-45D4-88CA-0967A907C894}"/>
    <cellStyle name="표준 3" xfId="3" xr:uid="{2B23A12F-17CE-4A53-A702-FF9A5466BE2C}"/>
    <cellStyle name="하이퍼링크 2" xfId="4" xr:uid="{02067912-0818-4937-A13B-CC0266AFDC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oriint.co.k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49E43-F4F6-4EA8-8E56-4008CE1C2978}">
  <dimension ref="A1:N31"/>
  <sheetViews>
    <sheetView tabSelected="1" view="pageBreakPreview" zoomScale="40" zoomScaleNormal="50" zoomScaleSheetLayoutView="40" zoomScalePageLayoutView="20" workbookViewId="0">
      <selection activeCell="D33" sqref="D33"/>
    </sheetView>
  </sheetViews>
  <sheetFormatPr defaultRowHeight="13.5" x14ac:dyDescent="0.15"/>
  <cols>
    <col min="1" max="1" width="22.875" style="32" customWidth="1"/>
    <col min="2" max="2" width="37.125" style="32" customWidth="1"/>
    <col min="3" max="5" width="10" style="32" customWidth="1"/>
    <col min="6" max="6" width="18.375" style="32" customWidth="1"/>
    <col min="7" max="8" width="16.25" style="32" customWidth="1"/>
    <col min="9" max="9" width="15.125" style="32" customWidth="1"/>
    <col min="10" max="10" width="10" style="32" customWidth="1"/>
    <col min="11" max="11" width="16.125" style="32" customWidth="1"/>
    <col min="12" max="12" width="68.125" style="32" customWidth="1"/>
    <col min="13" max="256" width="9" style="32"/>
    <col min="257" max="257" width="22.875" style="32" customWidth="1"/>
    <col min="258" max="258" width="37.125" style="32" customWidth="1"/>
    <col min="259" max="261" width="10" style="32" customWidth="1"/>
    <col min="262" max="262" width="18.375" style="32" customWidth="1"/>
    <col min="263" max="264" width="16.25" style="32" customWidth="1"/>
    <col min="265" max="265" width="15.125" style="32" customWidth="1"/>
    <col min="266" max="266" width="10" style="32" customWidth="1"/>
    <col min="267" max="267" width="16.125" style="32" customWidth="1"/>
    <col min="268" max="268" width="68.125" style="32" customWidth="1"/>
    <col min="269" max="512" width="9" style="32"/>
    <col min="513" max="513" width="22.875" style="32" customWidth="1"/>
    <col min="514" max="514" width="37.125" style="32" customWidth="1"/>
    <col min="515" max="517" width="10" style="32" customWidth="1"/>
    <col min="518" max="518" width="18.375" style="32" customWidth="1"/>
    <col min="519" max="520" width="16.25" style="32" customWidth="1"/>
    <col min="521" max="521" width="15.125" style="32" customWidth="1"/>
    <col min="522" max="522" width="10" style="32" customWidth="1"/>
    <col min="523" max="523" width="16.125" style="32" customWidth="1"/>
    <col min="524" max="524" width="68.125" style="32" customWidth="1"/>
    <col min="525" max="768" width="9" style="32"/>
    <col min="769" max="769" width="22.875" style="32" customWidth="1"/>
    <col min="770" max="770" width="37.125" style="32" customWidth="1"/>
    <col min="771" max="773" width="10" style="32" customWidth="1"/>
    <col min="774" max="774" width="18.375" style="32" customWidth="1"/>
    <col min="775" max="776" width="16.25" style="32" customWidth="1"/>
    <col min="777" max="777" width="15.125" style="32" customWidth="1"/>
    <col min="778" max="778" width="10" style="32" customWidth="1"/>
    <col min="779" max="779" width="16.125" style="32" customWidth="1"/>
    <col min="780" max="780" width="68.125" style="32" customWidth="1"/>
    <col min="781" max="1024" width="9" style="32"/>
    <col min="1025" max="1025" width="22.875" style="32" customWidth="1"/>
    <col min="1026" max="1026" width="37.125" style="32" customWidth="1"/>
    <col min="1027" max="1029" width="10" style="32" customWidth="1"/>
    <col min="1030" max="1030" width="18.375" style="32" customWidth="1"/>
    <col min="1031" max="1032" width="16.25" style="32" customWidth="1"/>
    <col min="1033" max="1033" width="15.125" style="32" customWidth="1"/>
    <col min="1034" max="1034" width="10" style="32" customWidth="1"/>
    <col min="1035" max="1035" width="16.125" style="32" customWidth="1"/>
    <col min="1036" max="1036" width="68.125" style="32" customWidth="1"/>
    <col min="1037" max="1280" width="9" style="32"/>
    <col min="1281" max="1281" width="22.875" style="32" customWidth="1"/>
    <col min="1282" max="1282" width="37.125" style="32" customWidth="1"/>
    <col min="1283" max="1285" width="10" style="32" customWidth="1"/>
    <col min="1286" max="1286" width="18.375" style="32" customWidth="1"/>
    <col min="1287" max="1288" width="16.25" style="32" customWidth="1"/>
    <col min="1289" max="1289" width="15.125" style="32" customWidth="1"/>
    <col min="1290" max="1290" width="10" style="32" customWidth="1"/>
    <col min="1291" max="1291" width="16.125" style="32" customWidth="1"/>
    <col min="1292" max="1292" width="68.125" style="32" customWidth="1"/>
    <col min="1293" max="1536" width="9" style="32"/>
    <col min="1537" max="1537" width="22.875" style="32" customWidth="1"/>
    <col min="1538" max="1538" width="37.125" style="32" customWidth="1"/>
    <col min="1539" max="1541" width="10" style="32" customWidth="1"/>
    <col min="1542" max="1542" width="18.375" style="32" customWidth="1"/>
    <col min="1543" max="1544" width="16.25" style="32" customWidth="1"/>
    <col min="1545" max="1545" width="15.125" style="32" customWidth="1"/>
    <col min="1546" max="1546" width="10" style="32" customWidth="1"/>
    <col min="1547" max="1547" width="16.125" style="32" customWidth="1"/>
    <col min="1548" max="1548" width="68.125" style="32" customWidth="1"/>
    <col min="1549" max="1792" width="9" style="32"/>
    <col min="1793" max="1793" width="22.875" style="32" customWidth="1"/>
    <col min="1794" max="1794" width="37.125" style="32" customWidth="1"/>
    <col min="1795" max="1797" width="10" style="32" customWidth="1"/>
    <col min="1798" max="1798" width="18.375" style="32" customWidth="1"/>
    <col min="1799" max="1800" width="16.25" style="32" customWidth="1"/>
    <col min="1801" max="1801" width="15.125" style="32" customWidth="1"/>
    <col min="1802" max="1802" width="10" style="32" customWidth="1"/>
    <col min="1803" max="1803" width="16.125" style="32" customWidth="1"/>
    <col min="1804" max="1804" width="68.125" style="32" customWidth="1"/>
    <col min="1805" max="2048" width="9" style="32"/>
    <col min="2049" max="2049" width="22.875" style="32" customWidth="1"/>
    <col min="2050" max="2050" width="37.125" style="32" customWidth="1"/>
    <col min="2051" max="2053" width="10" style="32" customWidth="1"/>
    <col min="2054" max="2054" width="18.375" style="32" customWidth="1"/>
    <col min="2055" max="2056" width="16.25" style="32" customWidth="1"/>
    <col min="2057" max="2057" width="15.125" style="32" customWidth="1"/>
    <col min="2058" max="2058" width="10" style="32" customWidth="1"/>
    <col min="2059" max="2059" width="16.125" style="32" customWidth="1"/>
    <col min="2060" max="2060" width="68.125" style="32" customWidth="1"/>
    <col min="2061" max="2304" width="9" style="32"/>
    <col min="2305" max="2305" width="22.875" style="32" customWidth="1"/>
    <col min="2306" max="2306" width="37.125" style="32" customWidth="1"/>
    <col min="2307" max="2309" width="10" style="32" customWidth="1"/>
    <col min="2310" max="2310" width="18.375" style="32" customWidth="1"/>
    <col min="2311" max="2312" width="16.25" style="32" customWidth="1"/>
    <col min="2313" max="2313" width="15.125" style="32" customWidth="1"/>
    <col min="2314" max="2314" width="10" style="32" customWidth="1"/>
    <col min="2315" max="2315" width="16.125" style="32" customWidth="1"/>
    <col min="2316" max="2316" width="68.125" style="32" customWidth="1"/>
    <col min="2317" max="2560" width="9" style="32"/>
    <col min="2561" max="2561" width="22.875" style="32" customWidth="1"/>
    <col min="2562" max="2562" width="37.125" style="32" customWidth="1"/>
    <col min="2563" max="2565" width="10" style="32" customWidth="1"/>
    <col min="2566" max="2566" width="18.375" style="32" customWidth="1"/>
    <col min="2567" max="2568" width="16.25" style="32" customWidth="1"/>
    <col min="2569" max="2569" width="15.125" style="32" customWidth="1"/>
    <col min="2570" max="2570" width="10" style="32" customWidth="1"/>
    <col min="2571" max="2571" width="16.125" style="32" customWidth="1"/>
    <col min="2572" max="2572" width="68.125" style="32" customWidth="1"/>
    <col min="2573" max="2816" width="9" style="32"/>
    <col min="2817" max="2817" width="22.875" style="32" customWidth="1"/>
    <col min="2818" max="2818" width="37.125" style="32" customWidth="1"/>
    <col min="2819" max="2821" width="10" style="32" customWidth="1"/>
    <col min="2822" max="2822" width="18.375" style="32" customWidth="1"/>
    <col min="2823" max="2824" width="16.25" style="32" customWidth="1"/>
    <col min="2825" max="2825" width="15.125" style="32" customWidth="1"/>
    <col min="2826" max="2826" width="10" style="32" customWidth="1"/>
    <col min="2827" max="2827" width="16.125" style="32" customWidth="1"/>
    <col min="2828" max="2828" width="68.125" style="32" customWidth="1"/>
    <col min="2829" max="3072" width="9" style="32"/>
    <col min="3073" max="3073" width="22.875" style="32" customWidth="1"/>
    <col min="3074" max="3074" width="37.125" style="32" customWidth="1"/>
    <col min="3075" max="3077" width="10" style="32" customWidth="1"/>
    <col min="3078" max="3078" width="18.375" style="32" customWidth="1"/>
    <col min="3079" max="3080" width="16.25" style="32" customWidth="1"/>
    <col min="3081" max="3081" width="15.125" style="32" customWidth="1"/>
    <col min="3082" max="3082" width="10" style="32" customWidth="1"/>
    <col min="3083" max="3083" width="16.125" style="32" customWidth="1"/>
    <col min="3084" max="3084" width="68.125" style="32" customWidth="1"/>
    <col min="3085" max="3328" width="9" style="32"/>
    <col min="3329" max="3329" width="22.875" style="32" customWidth="1"/>
    <col min="3330" max="3330" width="37.125" style="32" customWidth="1"/>
    <col min="3331" max="3333" width="10" style="32" customWidth="1"/>
    <col min="3334" max="3334" width="18.375" style="32" customWidth="1"/>
    <col min="3335" max="3336" width="16.25" style="32" customWidth="1"/>
    <col min="3337" max="3337" width="15.125" style="32" customWidth="1"/>
    <col min="3338" max="3338" width="10" style="32" customWidth="1"/>
    <col min="3339" max="3339" width="16.125" style="32" customWidth="1"/>
    <col min="3340" max="3340" width="68.125" style="32" customWidth="1"/>
    <col min="3341" max="3584" width="9" style="32"/>
    <col min="3585" max="3585" width="22.875" style="32" customWidth="1"/>
    <col min="3586" max="3586" width="37.125" style="32" customWidth="1"/>
    <col min="3587" max="3589" width="10" style="32" customWidth="1"/>
    <col min="3590" max="3590" width="18.375" style="32" customWidth="1"/>
    <col min="3591" max="3592" width="16.25" style="32" customWidth="1"/>
    <col min="3593" max="3593" width="15.125" style="32" customWidth="1"/>
    <col min="3594" max="3594" width="10" style="32" customWidth="1"/>
    <col min="3595" max="3595" width="16.125" style="32" customWidth="1"/>
    <col min="3596" max="3596" width="68.125" style="32" customWidth="1"/>
    <col min="3597" max="3840" width="9" style="32"/>
    <col min="3841" max="3841" width="22.875" style="32" customWidth="1"/>
    <col min="3842" max="3842" width="37.125" style="32" customWidth="1"/>
    <col min="3843" max="3845" width="10" style="32" customWidth="1"/>
    <col min="3846" max="3846" width="18.375" style="32" customWidth="1"/>
    <col min="3847" max="3848" width="16.25" style="32" customWidth="1"/>
    <col min="3849" max="3849" width="15.125" style="32" customWidth="1"/>
    <col min="3850" max="3850" width="10" style="32" customWidth="1"/>
    <col min="3851" max="3851" width="16.125" style="32" customWidth="1"/>
    <col min="3852" max="3852" width="68.125" style="32" customWidth="1"/>
    <col min="3853" max="4096" width="9" style="32"/>
    <col min="4097" max="4097" width="22.875" style="32" customWidth="1"/>
    <col min="4098" max="4098" width="37.125" style="32" customWidth="1"/>
    <col min="4099" max="4101" width="10" style="32" customWidth="1"/>
    <col min="4102" max="4102" width="18.375" style="32" customWidth="1"/>
    <col min="4103" max="4104" width="16.25" style="32" customWidth="1"/>
    <col min="4105" max="4105" width="15.125" style="32" customWidth="1"/>
    <col min="4106" max="4106" width="10" style="32" customWidth="1"/>
    <col min="4107" max="4107" width="16.125" style="32" customWidth="1"/>
    <col min="4108" max="4108" width="68.125" style="32" customWidth="1"/>
    <col min="4109" max="4352" width="9" style="32"/>
    <col min="4353" max="4353" width="22.875" style="32" customWidth="1"/>
    <col min="4354" max="4354" width="37.125" style="32" customWidth="1"/>
    <col min="4355" max="4357" width="10" style="32" customWidth="1"/>
    <col min="4358" max="4358" width="18.375" style="32" customWidth="1"/>
    <col min="4359" max="4360" width="16.25" style="32" customWidth="1"/>
    <col min="4361" max="4361" width="15.125" style="32" customWidth="1"/>
    <col min="4362" max="4362" width="10" style="32" customWidth="1"/>
    <col min="4363" max="4363" width="16.125" style="32" customWidth="1"/>
    <col min="4364" max="4364" width="68.125" style="32" customWidth="1"/>
    <col min="4365" max="4608" width="9" style="32"/>
    <col min="4609" max="4609" width="22.875" style="32" customWidth="1"/>
    <col min="4610" max="4610" width="37.125" style="32" customWidth="1"/>
    <col min="4611" max="4613" width="10" style="32" customWidth="1"/>
    <col min="4614" max="4614" width="18.375" style="32" customWidth="1"/>
    <col min="4615" max="4616" width="16.25" style="32" customWidth="1"/>
    <col min="4617" max="4617" width="15.125" style="32" customWidth="1"/>
    <col min="4618" max="4618" width="10" style="32" customWidth="1"/>
    <col min="4619" max="4619" width="16.125" style="32" customWidth="1"/>
    <col min="4620" max="4620" width="68.125" style="32" customWidth="1"/>
    <col min="4621" max="4864" width="9" style="32"/>
    <col min="4865" max="4865" width="22.875" style="32" customWidth="1"/>
    <col min="4866" max="4866" width="37.125" style="32" customWidth="1"/>
    <col min="4867" max="4869" width="10" style="32" customWidth="1"/>
    <col min="4870" max="4870" width="18.375" style="32" customWidth="1"/>
    <col min="4871" max="4872" width="16.25" style="32" customWidth="1"/>
    <col min="4873" max="4873" width="15.125" style="32" customWidth="1"/>
    <col min="4874" max="4874" width="10" style="32" customWidth="1"/>
    <col min="4875" max="4875" width="16.125" style="32" customWidth="1"/>
    <col min="4876" max="4876" width="68.125" style="32" customWidth="1"/>
    <col min="4877" max="5120" width="9" style="32"/>
    <col min="5121" max="5121" width="22.875" style="32" customWidth="1"/>
    <col min="5122" max="5122" width="37.125" style="32" customWidth="1"/>
    <col min="5123" max="5125" width="10" style="32" customWidth="1"/>
    <col min="5126" max="5126" width="18.375" style="32" customWidth="1"/>
    <col min="5127" max="5128" width="16.25" style="32" customWidth="1"/>
    <col min="5129" max="5129" width="15.125" style="32" customWidth="1"/>
    <col min="5130" max="5130" width="10" style="32" customWidth="1"/>
    <col min="5131" max="5131" width="16.125" style="32" customWidth="1"/>
    <col min="5132" max="5132" width="68.125" style="32" customWidth="1"/>
    <col min="5133" max="5376" width="9" style="32"/>
    <col min="5377" max="5377" width="22.875" style="32" customWidth="1"/>
    <col min="5378" max="5378" width="37.125" style="32" customWidth="1"/>
    <col min="5379" max="5381" width="10" style="32" customWidth="1"/>
    <col min="5382" max="5382" width="18.375" style="32" customWidth="1"/>
    <col min="5383" max="5384" width="16.25" style="32" customWidth="1"/>
    <col min="5385" max="5385" width="15.125" style="32" customWidth="1"/>
    <col min="5386" max="5386" width="10" style="32" customWidth="1"/>
    <col min="5387" max="5387" width="16.125" style="32" customWidth="1"/>
    <col min="5388" max="5388" width="68.125" style="32" customWidth="1"/>
    <col min="5389" max="5632" width="9" style="32"/>
    <col min="5633" max="5633" width="22.875" style="32" customWidth="1"/>
    <col min="5634" max="5634" width="37.125" style="32" customWidth="1"/>
    <col min="5635" max="5637" width="10" style="32" customWidth="1"/>
    <col min="5638" max="5638" width="18.375" style="32" customWidth="1"/>
    <col min="5639" max="5640" width="16.25" style="32" customWidth="1"/>
    <col min="5641" max="5641" width="15.125" style="32" customWidth="1"/>
    <col min="5642" max="5642" width="10" style="32" customWidth="1"/>
    <col min="5643" max="5643" width="16.125" style="32" customWidth="1"/>
    <col min="5644" max="5644" width="68.125" style="32" customWidth="1"/>
    <col min="5645" max="5888" width="9" style="32"/>
    <col min="5889" max="5889" width="22.875" style="32" customWidth="1"/>
    <col min="5890" max="5890" width="37.125" style="32" customWidth="1"/>
    <col min="5891" max="5893" width="10" style="32" customWidth="1"/>
    <col min="5894" max="5894" width="18.375" style="32" customWidth="1"/>
    <col min="5895" max="5896" width="16.25" style="32" customWidth="1"/>
    <col min="5897" max="5897" width="15.125" style="32" customWidth="1"/>
    <col min="5898" max="5898" width="10" style="32" customWidth="1"/>
    <col min="5899" max="5899" width="16.125" style="32" customWidth="1"/>
    <col min="5900" max="5900" width="68.125" style="32" customWidth="1"/>
    <col min="5901" max="6144" width="9" style="32"/>
    <col min="6145" max="6145" width="22.875" style="32" customWidth="1"/>
    <col min="6146" max="6146" width="37.125" style="32" customWidth="1"/>
    <col min="6147" max="6149" width="10" style="32" customWidth="1"/>
    <col min="6150" max="6150" width="18.375" style="32" customWidth="1"/>
    <col min="6151" max="6152" width="16.25" style="32" customWidth="1"/>
    <col min="6153" max="6153" width="15.125" style="32" customWidth="1"/>
    <col min="6154" max="6154" width="10" style="32" customWidth="1"/>
    <col min="6155" max="6155" width="16.125" style="32" customWidth="1"/>
    <col min="6156" max="6156" width="68.125" style="32" customWidth="1"/>
    <col min="6157" max="6400" width="9" style="32"/>
    <col min="6401" max="6401" width="22.875" style="32" customWidth="1"/>
    <col min="6402" max="6402" width="37.125" style="32" customWidth="1"/>
    <col min="6403" max="6405" width="10" style="32" customWidth="1"/>
    <col min="6406" max="6406" width="18.375" style="32" customWidth="1"/>
    <col min="6407" max="6408" width="16.25" style="32" customWidth="1"/>
    <col min="6409" max="6409" width="15.125" style="32" customWidth="1"/>
    <col min="6410" max="6410" width="10" style="32" customWidth="1"/>
    <col min="6411" max="6411" width="16.125" style="32" customWidth="1"/>
    <col min="6412" max="6412" width="68.125" style="32" customWidth="1"/>
    <col min="6413" max="6656" width="9" style="32"/>
    <col min="6657" max="6657" width="22.875" style="32" customWidth="1"/>
    <col min="6658" max="6658" width="37.125" style="32" customWidth="1"/>
    <col min="6659" max="6661" width="10" style="32" customWidth="1"/>
    <col min="6662" max="6662" width="18.375" style="32" customWidth="1"/>
    <col min="6663" max="6664" width="16.25" style="32" customWidth="1"/>
    <col min="6665" max="6665" width="15.125" style="32" customWidth="1"/>
    <col min="6666" max="6666" width="10" style="32" customWidth="1"/>
    <col min="6667" max="6667" width="16.125" style="32" customWidth="1"/>
    <col min="6668" max="6668" width="68.125" style="32" customWidth="1"/>
    <col min="6669" max="6912" width="9" style="32"/>
    <col min="6913" max="6913" width="22.875" style="32" customWidth="1"/>
    <col min="6914" max="6914" width="37.125" style="32" customWidth="1"/>
    <col min="6915" max="6917" width="10" style="32" customWidth="1"/>
    <col min="6918" max="6918" width="18.375" style="32" customWidth="1"/>
    <col min="6919" max="6920" width="16.25" style="32" customWidth="1"/>
    <col min="6921" max="6921" width="15.125" style="32" customWidth="1"/>
    <col min="6922" max="6922" width="10" style="32" customWidth="1"/>
    <col min="6923" max="6923" width="16.125" style="32" customWidth="1"/>
    <col min="6924" max="6924" width="68.125" style="32" customWidth="1"/>
    <col min="6925" max="7168" width="9" style="32"/>
    <col min="7169" max="7169" width="22.875" style="32" customWidth="1"/>
    <col min="7170" max="7170" width="37.125" style="32" customWidth="1"/>
    <col min="7171" max="7173" width="10" style="32" customWidth="1"/>
    <col min="7174" max="7174" width="18.375" style="32" customWidth="1"/>
    <col min="7175" max="7176" width="16.25" style="32" customWidth="1"/>
    <col min="7177" max="7177" width="15.125" style="32" customWidth="1"/>
    <col min="7178" max="7178" width="10" style="32" customWidth="1"/>
    <col min="7179" max="7179" width="16.125" style="32" customWidth="1"/>
    <col min="7180" max="7180" width="68.125" style="32" customWidth="1"/>
    <col min="7181" max="7424" width="9" style="32"/>
    <col min="7425" max="7425" width="22.875" style="32" customWidth="1"/>
    <col min="7426" max="7426" width="37.125" style="32" customWidth="1"/>
    <col min="7427" max="7429" width="10" style="32" customWidth="1"/>
    <col min="7430" max="7430" width="18.375" style="32" customWidth="1"/>
    <col min="7431" max="7432" width="16.25" style="32" customWidth="1"/>
    <col min="7433" max="7433" width="15.125" style="32" customWidth="1"/>
    <col min="7434" max="7434" width="10" style="32" customWidth="1"/>
    <col min="7435" max="7435" width="16.125" style="32" customWidth="1"/>
    <col min="7436" max="7436" width="68.125" style="32" customWidth="1"/>
    <col min="7437" max="7680" width="9" style="32"/>
    <col min="7681" max="7681" width="22.875" style="32" customWidth="1"/>
    <col min="7682" max="7682" width="37.125" style="32" customWidth="1"/>
    <col min="7683" max="7685" width="10" style="32" customWidth="1"/>
    <col min="7686" max="7686" width="18.375" style="32" customWidth="1"/>
    <col min="7687" max="7688" width="16.25" style="32" customWidth="1"/>
    <col min="7689" max="7689" width="15.125" style="32" customWidth="1"/>
    <col min="7690" max="7690" width="10" style="32" customWidth="1"/>
    <col min="7691" max="7691" width="16.125" style="32" customWidth="1"/>
    <col min="7692" max="7692" width="68.125" style="32" customWidth="1"/>
    <col min="7693" max="7936" width="9" style="32"/>
    <col min="7937" max="7937" width="22.875" style="32" customWidth="1"/>
    <col min="7938" max="7938" width="37.125" style="32" customWidth="1"/>
    <col min="7939" max="7941" width="10" style="32" customWidth="1"/>
    <col min="7942" max="7942" width="18.375" style="32" customWidth="1"/>
    <col min="7943" max="7944" width="16.25" style="32" customWidth="1"/>
    <col min="7945" max="7945" width="15.125" style="32" customWidth="1"/>
    <col min="7946" max="7946" width="10" style="32" customWidth="1"/>
    <col min="7947" max="7947" width="16.125" style="32" customWidth="1"/>
    <col min="7948" max="7948" width="68.125" style="32" customWidth="1"/>
    <col min="7949" max="8192" width="9" style="32"/>
    <col min="8193" max="8193" width="22.875" style="32" customWidth="1"/>
    <col min="8194" max="8194" width="37.125" style="32" customWidth="1"/>
    <col min="8195" max="8197" width="10" style="32" customWidth="1"/>
    <col min="8198" max="8198" width="18.375" style="32" customWidth="1"/>
    <col min="8199" max="8200" width="16.25" style="32" customWidth="1"/>
    <col min="8201" max="8201" width="15.125" style="32" customWidth="1"/>
    <col min="8202" max="8202" width="10" style="32" customWidth="1"/>
    <col min="8203" max="8203" width="16.125" style="32" customWidth="1"/>
    <col min="8204" max="8204" width="68.125" style="32" customWidth="1"/>
    <col min="8205" max="8448" width="9" style="32"/>
    <col min="8449" max="8449" width="22.875" style="32" customWidth="1"/>
    <col min="8450" max="8450" width="37.125" style="32" customWidth="1"/>
    <col min="8451" max="8453" width="10" style="32" customWidth="1"/>
    <col min="8454" max="8454" width="18.375" style="32" customWidth="1"/>
    <col min="8455" max="8456" width="16.25" style="32" customWidth="1"/>
    <col min="8457" max="8457" width="15.125" style="32" customWidth="1"/>
    <col min="8458" max="8458" width="10" style="32" customWidth="1"/>
    <col min="8459" max="8459" width="16.125" style="32" customWidth="1"/>
    <col min="8460" max="8460" width="68.125" style="32" customWidth="1"/>
    <col min="8461" max="8704" width="9" style="32"/>
    <col min="8705" max="8705" width="22.875" style="32" customWidth="1"/>
    <col min="8706" max="8706" width="37.125" style="32" customWidth="1"/>
    <col min="8707" max="8709" width="10" style="32" customWidth="1"/>
    <col min="8710" max="8710" width="18.375" style="32" customWidth="1"/>
    <col min="8711" max="8712" width="16.25" style="32" customWidth="1"/>
    <col min="8713" max="8713" width="15.125" style="32" customWidth="1"/>
    <col min="8714" max="8714" width="10" style="32" customWidth="1"/>
    <col min="8715" max="8715" width="16.125" style="32" customWidth="1"/>
    <col min="8716" max="8716" width="68.125" style="32" customWidth="1"/>
    <col min="8717" max="8960" width="9" style="32"/>
    <col min="8961" max="8961" width="22.875" style="32" customWidth="1"/>
    <col min="8962" max="8962" width="37.125" style="32" customWidth="1"/>
    <col min="8963" max="8965" width="10" style="32" customWidth="1"/>
    <col min="8966" max="8966" width="18.375" style="32" customWidth="1"/>
    <col min="8967" max="8968" width="16.25" style="32" customWidth="1"/>
    <col min="8969" max="8969" width="15.125" style="32" customWidth="1"/>
    <col min="8970" max="8970" width="10" style="32" customWidth="1"/>
    <col min="8971" max="8971" width="16.125" style="32" customWidth="1"/>
    <col min="8972" max="8972" width="68.125" style="32" customWidth="1"/>
    <col min="8973" max="9216" width="9" style="32"/>
    <col min="9217" max="9217" width="22.875" style="32" customWidth="1"/>
    <col min="9218" max="9218" width="37.125" style="32" customWidth="1"/>
    <col min="9219" max="9221" width="10" style="32" customWidth="1"/>
    <col min="9222" max="9222" width="18.375" style="32" customWidth="1"/>
    <col min="9223" max="9224" width="16.25" style="32" customWidth="1"/>
    <col min="9225" max="9225" width="15.125" style="32" customWidth="1"/>
    <col min="9226" max="9226" width="10" style="32" customWidth="1"/>
    <col min="9227" max="9227" width="16.125" style="32" customWidth="1"/>
    <col min="9228" max="9228" width="68.125" style="32" customWidth="1"/>
    <col min="9229" max="9472" width="9" style="32"/>
    <col min="9473" max="9473" width="22.875" style="32" customWidth="1"/>
    <col min="9474" max="9474" width="37.125" style="32" customWidth="1"/>
    <col min="9475" max="9477" width="10" style="32" customWidth="1"/>
    <col min="9478" max="9478" width="18.375" style="32" customWidth="1"/>
    <col min="9479" max="9480" width="16.25" style="32" customWidth="1"/>
    <col min="9481" max="9481" width="15.125" style="32" customWidth="1"/>
    <col min="9482" max="9482" width="10" style="32" customWidth="1"/>
    <col min="9483" max="9483" width="16.125" style="32" customWidth="1"/>
    <col min="9484" max="9484" width="68.125" style="32" customWidth="1"/>
    <col min="9485" max="9728" width="9" style="32"/>
    <col min="9729" max="9729" width="22.875" style="32" customWidth="1"/>
    <col min="9730" max="9730" width="37.125" style="32" customWidth="1"/>
    <col min="9731" max="9733" width="10" style="32" customWidth="1"/>
    <col min="9734" max="9734" width="18.375" style="32" customWidth="1"/>
    <col min="9735" max="9736" width="16.25" style="32" customWidth="1"/>
    <col min="9737" max="9737" width="15.125" style="32" customWidth="1"/>
    <col min="9738" max="9738" width="10" style="32" customWidth="1"/>
    <col min="9739" max="9739" width="16.125" style="32" customWidth="1"/>
    <col min="9740" max="9740" width="68.125" style="32" customWidth="1"/>
    <col min="9741" max="9984" width="9" style="32"/>
    <col min="9985" max="9985" width="22.875" style="32" customWidth="1"/>
    <col min="9986" max="9986" width="37.125" style="32" customWidth="1"/>
    <col min="9987" max="9989" width="10" style="32" customWidth="1"/>
    <col min="9990" max="9990" width="18.375" style="32" customWidth="1"/>
    <col min="9991" max="9992" width="16.25" style="32" customWidth="1"/>
    <col min="9993" max="9993" width="15.125" style="32" customWidth="1"/>
    <col min="9994" max="9994" width="10" style="32" customWidth="1"/>
    <col min="9995" max="9995" width="16.125" style="32" customWidth="1"/>
    <col min="9996" max="9996" width="68.125" style="32" customWidth="1"/>
    <col min="9997" max="10240" width="9" style="32"/>
    <col min="10241" max="10241" width="22.875" style="32" customWidth="1"/>
    <col min="10242" max="10242" width="37.125" style="32" customWidth="1"/>
    <col min="10243" max="10245" width="10" style="32" customWidth="1"/>
    <col min="10246" max="10246" width="18.375" style="32" customWidth="1"/>
    <col min="10247" max="10248" width="16.25" style="32" customWidth="1"/>
    <col min="10249" max="10249" width="15.125" style="32" customWidth="1"/>
    <col min="10250" max="10250" width="10" style="32" customWidth="1"/>
    <col min="10251" max="10251" width="16.125" style="32" customWidth="1"/>
    <col min="10252" max="10252" width="68.125" style="32" customWidth="1"/>
    <col min="10253" max="10496" width="9" style="32"/>
    <col min="10497" max="10497" width="22.875" style="32" customWidth="1"/>
    <col min="10498" max="10498" width="37.125" style="32" customWidth="1"/>
    <col min="10499" max="10501" width="10" style="32" customWidth="1"/>
    <col min="10502" max="10502" width="18.375" style="32" customWidth="1"/>
    <col min="10503" max="10504" width="16.25" style="32" customWidth="1"/>
    <col min="10505" max="10505" width="15.125" style="32" customWidth="1"/>
    <col min="10506" max="10506" width="10" style="32" customWidth="1"/>
    <col min="10507" max="10507" width="16.125" style="32" customWidth="1"/>
    <col min="10508" max="10508" width="68.125" style="32" customWidth="1"/>
    <col min="10509" max="10752" width="9" style="32"/>
    <col min="10753" max="10753" width="22.875" style="32" customWidth="1"/>
    <col min="10754" max="10754" width="37.125" style="32" customWidth="1"/>
    <col min="10755" max="10757" width="10" style="32" customWidth="1"/>
    <col min="10758" max="10758" width="18.375" style="32" customWidth="1"/>
    <col min="10759" max="10760" width="16.25" style="32" customWidth="1"/>
    <col min="10761" max="10761" width="15.125" style="32" customWidth="1"/>
    <col min="10762" max="10762" width="10" style="32" customWidth="1"/>
    <col min="10763" max="10763" width="16.125" style="32" customWidth="1"/>
    <col min="10764" max="10764" width="68.125" style="32" customWidth="1"/>
    <col min="10765" max="11008" width="9" style="32"/>
    <col min="11009" max="11009" width="22.875" style="32" customWidth="1"/>
    <col min="11010" max="11010" width="37.125" style="32" customWidth="1"/>
    <col min="11011" max="11013" width="10" style="32" customWidth="1"/>
    <col min="11014" max="11014" width="18.375" style="32" customWidth="1"/>
    <col min="11015" max="11016" width="16.25" style="32" customWidth="1"/>
    <col min="11017" max="11017" width="15.125" style="32" customWidth="1"/>
    <col min="11018" max="11018" width="10" style="32" customWidth="1"/>
    <col min="11019" max="11019" width="16.125" style="32" customWidth="1"/>
    <col min="11020" max="11020" width="68.125" style="32" customWidth="1"/>
    <col min="11021" max="11264" width="9" style="32"/>
    <col min="11265" max="11265" width="22.875" style="32" customWidth="1"/>
    <col min="11266" max="11266" width="37.125" style="32" customWidth="1"/>
    <col min="11267" max="11269" width="10" style="32" customWidth="1"/>
    <col min="11270" max="11270" width="18.375" style="32" customWidth="1"/>
    <col min="11271" max="11272" width="16.25" style="32" customWidth="1"/>
    <col min="11273" max="11273" width="15.125" style="32" customWidth="1"/>
    <col min="11274" max="11274" width="10" style="32" customWidth="1"/>
    <col min="11275" max="11275" width="16.125" style="32" customWidth="1"/>
    <col min="11276" max="11276" width="68.125" style="32" customWidth="1"/>
    <col min="11277" max="11520" width="9" style="32"/>
    <col min="11521" max="11521" width="22.875" style="32" customWidth="1"/>
    <col min="11522" max="11522" width="37.125" style="32" customWidth="1"/>
    <col min="11523" max="11525" width="10" style="32" customWidth="1"/>
    <col min="11526" max="11526" width="18.375" style="32" customWidth="1"/>
    <col min="11527" max="11528" width="16.25" style="32" customWidth="1"/>
    <col min="11529" max="11529" width="15.125" style="32" customWidth="1"/>
    <col min="11530" max="11530" width="10" style="32" customWidth="1"/>
    <col min="11531" max="11531" width="16.125" style="32" customWidth="1"/>
    <col min="11532" max="11532" width="68.125" style="32" customWidth="1"/>
    <col min="11533" max="11776" width="9" style="32"/>
    <col min="11777" max="11777" width="22.875" style="32" customWidth="1"/>
    <col min="11778" max="11778" width="37.125" style="32" customWidth="1"/>
    <col min="11779" max="11781" width="10" style="32" customWidth="1"/>
    <col min="11782" max="11782" width="18.375" style="32" customWidth="1"/>
    <col min="11783" max="11784" width="16.25" style="32" customWidth="1"/>
    <col min="11785" max="11785" width="15.125" style="32" customWidth="1"/>
    <col min="11786" max="11786" width="10" style="32" customWidth="1"/>
    <col min="11787" max="11787" width="16.125" style="32" customWidth="1"/>
    <col min="11788" max="11788" width="68.125" style="32" customWidth="1"/>
    <col min="11789" max="12032" width="9" style="32"/>
    <col min="12033" max="12033" width="22.875" style="32" customWidth="1"/>
    <col min="12034" max="12034" width="37.125" style="32" customWidth="1"/>
    <col min="12035" max="12037" width="10" style="32" customWidth="1"/>
    <col min="12038" max="12038" width="18.375" style="32" customWidth="1"/>
    <col min="12039" max="12040" width="16.25" style="32" customWidth="1"/>
    <col min="12041" max="12041" width="15.125" style="32" customWidth="1"/>
    <col min="12042" max="12042" width="10" style="32" customWidth="1"/>
    <col min="12043" max="12043" width="16.125" style="32" customWidth="1"/>
    <col min="12044" max="12044" width="68.125" style="32" customWidth="1"/>
    <col min="12045" max="12288" width="9" style="32"/>
    <col min="12289" max="12289" width="22.875" style="32" customWidth="1"/>
    <col min="12290" max="12290" width="37.125" style="32" customWidth="1"/>
    <col min="12291" max="12293" width="10" style="32" customWidth="1"/>
    <col min="12294" max="12294" width="18.375" style="32" customWidth="1"/>
    <col min="12295" max="12296" width="16.25" style="32" customWidth="1"/>
    <col min="12297" max="12297" width="15.125" style="32" customWidth="1"/>
    <col min="12298" max="12298" width="10" style="32" customWidth="1"/>
    <col min="12299" max="12299" width="16.125" style="32" customWidth="1"/>
    <col min="12300" max="12300" width="68.125" style="32" customWidth="1"/>
    <col min="12301" max="12544" width="9" style="32"/>
    <col min="12545" max="12545" width="22.875" style="32" customWidth="1"/>
    <col min="12546" max="12546" width="37.125" style="32" customWidth="1"/>
    <col min="12547" max="12549" width="10" style="32" customWidth="1"/>
    <col min="12550" max="12550" width="18.375" style="32" customWidth="1"/>
    <col min="12551" max="12552" width="16.25" style="32" customWidth="1"/>
    <col min="12553" max="12553" width="15.125" style="32" customWidth="1"/>
    <col min="12554" max="12554" width="10" style="32" customWidth="1"/>
    <col min="12555" max="12555" width="16.125" style="32" customWidth="1"/>
    <col min="12556" max="12556" width="68.125" style="32" customWidth="1"/>
    <col min="12557" max="12800" width="9" style="32"/>
    <col min="12801" max="12801" width="22.875" style="32" customWidth="1"/>
    <col min="12802" max="12802" width="37.125" style="32" customWidth="1"/>
    <col min="12803" max="12805" width="10" style="32" customWidth="1"/>
    <col min="12806" max="12806" width="18.375" style="32" customWidth="1"/>
    <col min="12807" max="12808" width="16.25" style="32" customWidth="1"/>
    <col min="12809" max="12809" width="15.125" style="32" customWidth="1"/>
    <col min="12810" max="12810" width="10" style="32" customWidth="1"/>
    <col min="12811" max="12811" width="16.125" style="32" customWidth="1"/>
    <col min="12812" max="12812" width="68.125" style="32" customWidth="1"/>
    <col min="12813" max="13056" width="9" style="32"/>
    <col min="13057" max="13057" width="22.875" style="32" customWidth="1"/>
    <col min="13058" max="13058" width="37.125" style="32" customWidth="1"/>
    <col min="13059" max="13061" width="10" style="32" customWidth="1"/>
    <col min="13062" max="13062" width="18.375" style="32" customWidth="1"/>
    <col min="13063" max="13064" width="16.25" style="32" customWidth="1"/>
    <col min="13065" max="13065" width="15.125" style="32" customWidth="1"/>
    <col min="13066" max="13066" width="10" style="32" customWidth="1"/>
    <col min="13067" max="13067" width="16.125" style="32" customWidth="1"/>
    <col min="13068" max="13068" width="68.125" style="32" customWidth="1"/>
    <col min="13069" max="13312" width="9" style="32"/>
    <col min="13313" max="13313" width="22.875" style="32" customWidth="1"/>
    <col min="13314" max="13314" width="37.125" style="32" customWidth="1"/>
    <col min="13315" max="13317" width="10" style="32" customWidth="1"/>
    <col min="13318" max="13318" width="18.375" style="32" customWidth="1"/>
    <col min="13319" max="13320" width="16.25" style="32" customWidth="1"/>
    <col min="13321" max="13321" width="15.125" style="32" customWidth="1"/>
    <col min="13322" max="13322" width="10" style="32" customWidth="1"/>
    <col min="13323" max="13323" width="16.125" style="32" customWidth="1"/>
    <col min="13324" max="13324" width="68.125" style="32" customWidth="1"/>
    <col min="13325" max="13568" width="9" style="32"/>
    <col min="13569" max="13569" width="22.875" style="32" customWidth="1"/>
    <col min="13570" max="13570" width="37.125" style="32" customWidth="1"/>
    <col min="13571" max="13573" width="10" style="32" customWidth="1"/>
    <col min="13574" max="13574" width="18.375" style="32" customWidth="1"/>
    <col min="13575" max="13576" width="16.25" style="32" customWidth="1"/>
    <col min="13577" max="13577" width="15.125" style="32" customWidth="1"/>
    <col min="13578" max="13578" width="10" style="32" customWidth="1"/>
    <col min="13579" max="13579" width="16.125" style="32" customWidth="1"/>
    <col min="13580" max="13580" width="68.125" style="32" customWidth="1"/>
    <col min="13581" max="13824" width="9" style="32"/>
    <col min="13825" max="13825" width="22.875" style="32" customWidth="1"/>
    <col min="13826" max="13826" width="37.125" style="32" customWidth="1"/>
    <col min="13827" max="13829" width="10" style="32" customWidth="1"/>
    <col min="13830" max="13830" width="18.375" style="32" customWidth="1"/>
    <col min="13831" max="13832" width="16.25" style="32" customWidth="1"/>
    <col min="13833" max="13833" width="15.125" style="32" customWidth="1"/>
    <col min="13834" max="13834" width="10" style="32" customWidth="1"/>
    <col min="13835" max="13835" width="16.125" style="32" customWidth="1"/>
    <col min="13836" max="13836" width="68.125" style="32" customWidth="1"/>
    <col min="13837" max="14080" width="9" style="32"/>
    <col min="14081" max="14081" width="22.875" style="32" customWidth="1"/>
    <col min="14082" max="14082" width="37.125" style="32" customWidth="1"/>
    <col min="14083" max="14085" width="10" style="32" customWidth="1"/>
    <col min="14086" max="14086" width="18.375" style="32" customWidth="1"/>
    <col min="14087" max="14088" width="16.25" style="32" customWidth="1"/>
    <col min="14089" max="14089" width="15.125" style="32" customWidth="1"/>
    <col min="14090" max="14090" width="10" style="32" customWidth="1"/>
    <col min="14091" max="14091" width="16.125" style="32" customWidth="1"/>
    <col min="14092" max="14092" width="68.125" style="32" customWidth="1"/>
    <col min="14093" max="14336" width="9" style="32"/>
    <col min="14337" max="14337" width="22.875" style="32" customWidth="1"/>
    <col min="14338" max="14338" width="37.125" style="32" customWidth="1"/>
    <col min="14339" max="14341" width="10" style="32" customWidth="1"/>
    <col min="14342" max="14342" width="18.375" style="32" customWidth="1"/>
    <col min="14343" max="14344" width="16.25" style="32" customWidth="1"/>
    <col min="14345" max="14345" width="15.125" style="32" customWidth="1"/>
    <col min="14346" max="14346" width="10" style="32" customWidth="1"/>
    <col min="14347" max="14347" width="16.125" style="32" customWidth="1"/>
    <col min="14348" max="14348" width="68.125" style="32" customWidth="1"/>
    <col min="14349" max="14592" width="9" style="32"/>
    <col min="14593" max="14593" width="22.875" style="32" customWidth="1"/>
    <col min="14594" max="14594" width="37.125" style="32" customWidth="1"/>
    <col min="14595" max="14597" width="10" style="32" customWidth="1"/>
    <col min="14598" max="14598" width="18.375" style="32" customWidth="1"/>
    <col min="14599" max="14600" width="16.25" style="32" customWidth="1"/>
    <col min="14601" max="14601" width="15.125" style="32" customWidth="1"/>
    <col min="14602" max="14602" width="10" style="32" customWidth="1"/>
    <col min="14603" max="14603" width="16.125" style="32" customWidth="1"/>
    <col min="14604" max="14604" width="68.125" style="32" customWidth="1"/>
    <col min="14605" max="14848" width="9" style="32"/>
    <col min="14849" max="14849" width="22.875" style="32" customWidth="1"/>
    <col min="14850" max="14850" width="37.125" style="32" customWidth="1"/>
    <col min="14851" max="14853" width="10" style="32" customWidth="1"/>
    <col min="14854" max="14854" width="18.375" style="32" customWidth="1"/>
    <col min="14855" max="14856" width="16.25" style="32" customWidth="1"/>
    <col min="14857" max="14857" width="15.125" style="32" customWidth="1"/>
    <col min="14858" max="14858" width="10" style="32" customWidth="1"/>
    <col min="14859" max="14859" width="16.125" style="32" customWidth="1"/>
    <col min="14860" max="14860" width="68.125" style="32" customWidth="1"/>
    <col min="14861" max="15104" width="9" style="32"/>
    <col min="15105" max="15105" width="22.875" style="32" customWidth="1"/>
    <col min="15106" max="15106" width="37.125" style="32" customWidth="1"/>
    <col min="15107" max="15109" width="10" style="32" customWidth="1"/>
    <col min="15110" max="15110" width="18.375" style="32" customWidth="1"/>
    <col min="15111" max="15112" width="16.25" style="32" customWidth="1"/>
    <col min="15113" max="15113" width="15.125" style="32" customWidth="1"/>
    <col min="15114" max="15114" width="10" style="32" customWidth="1"/>
    <col min="15115" max="15115" width="16.125" style="32" customWidth="1"/>
    <col min="15116" max="15116" width="68.125" style="32" customWidth="1"/>
    <col min="15117" max="15360" width="9" style="32"/>
    <col min="15361" max="15361" width="22.875" style="32" customWidth="1"/>
    <col min="15362" max="15362" width="37.125" style="32" customWidth="1"/>
    <col min="15363" max="15365" width="10" style="32" customWidth="1"/>
    <col min="15366" max="15366" width="18.375" style="32" customWidth="1"/>
    <col min="15367" max="15368" width="16.25" style="32" customWidth="1"/>
    <col min="15369" max="15369" width="15.125" style="32" customWidth="1"/>
    <col min="15370" max="15370" width="10" style="32" customWidth="1"/>
    <col min="15371" max="15371" width="16.125" style="32" customWidth="1"/>
    <col min="15372" max="15372" width="68.125" style="32" customWidth="1"/>
    <col min="15373" max="15616" width="9" style="32"/>
    <col min="15617" max="15617" width="22.875" style="32" customWidth="1"/>
    <col min="15618" max="15618" width="37.125" style="32" customWidth="1"/>
    <col min="15619" max="15621" width="10" style="32" customWidth="1"/>
    <col min="15622" max="15622" width="18.375" style="32" customWidth="1"/>
    <col min="15623" max="15624" width="16.25" style="32" customWidth="1"/>
    <col min="15625" max="15625" width="15.125" style="32" customWidth="1"/>
    <col min="15626" max="15626" width="10" style="32" customWidth="1"/>
    <col min="15627" max="15627" width="16.125" style="32" customWidth="1"/>
    <col min="15628" max="15628" width="68.125" style="32" customWidth="1"/>
    <col min="15629" max="15872" width="9" style="32"/>
    <col min="15873" max="15873" width="22.875" style="32" customWidth="1"/>
    <col min="15874" max="15874" width="37.125" style="32" customWidth="1"/>
    <col min="15875" max="15877" width="10" style="32" customWidth="1"/>
    <col min="15878" max="15878" width="18.375" style="32" customWidth="1"/>
    <col min="15879" max="15880" width="16.25" style="32" customWidth="1"/>
    <col min="15881" max="15881" width="15.125" style="32" customWidth="1"/>
    <col min="15882" max="15882" width="10" style="32" customWidth="1"/>
    <col min="15883" max="15883" width="16.125" style="32" customWidth="1"/>
    <col min="15884" max="15884" width="68.125" style="32" customWidth="1"/>
    <col min="15885" max="16128" width="9" style="32"/>
    <col min="16129" max="16129" width="22.875" style="32" customWidth="1"/>
    <col min="16130" max="16130" width="37.125" style="32" customWidth="1"/>
    <col min="16131" max="16133" width="10" style="32" customWidth="1"/>
    <col min="16134" max="16134" width="18.375" style="32" customWidth="1"/>
    <col min="16135" max="16136" width="16.25" style="32" customWidth="1"/>
    <col min="16137" max="16137" width="15.125" style="32" customWidth="1"/>
    <col min="16138" max="16138" width="10" style="32" customWidth="1"/>
    <col min="16139" max="16139" width="16.125" style="32" customWidth="1"/>
    <col min="16140" max="16140" width="68.125" style="32" customWidth="1"/>
    <col min="16141" max="16384" width="9" style="32"/>
  </cols>
  <sheetData>
    <row r="1" spans="1:12" ht="30.75" customHeight="1" x14ac:dyDescent="0.3">
      <c r="A1" s="29"/>
      <c r="B1" s="30"/>
      <c r="C1" s="30"/>
      <c r="D1" s="31"/>
      <c r="E1" s="31"/>
      <c r="F1" s="31"/>
      <c r="G1" s="31"/>
      <c r="H1" s="31"/>
      <c r="I1" s="31"/>
      <c r="J1" s="75"/>
      <c r="K1" s="75"/>
      <c r="L1" s="76"/>
    </row>
    <row r="2" spans="1:12" s="35" customFormat="1" ht="30.75" customHeight="1" x14ac:dyDescent="0.5">
      <c r="A2" s="33"/>
      <c r="B2" s="34"/>
      <c r="C2" s="34"/>
      <c r="D2" s="34"/>
      <c r="E2" s="34"/>
      <c r="F2" s="34"/>
      <c r="G2" s="34"/>
      <c r="H2" s="34"/>
      <c r="I2" s="34"/>
      <c r="J2" s="77" t="s">
        <v>296</v>
      </c>
      <c r="K2" s="78"/>
      <c r="L2" s="79"/>
    </row>
    <row r="3" spans="1:12" ht="30.75" customHeight="1" x14ac:dyDescent="0.3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30.75" customHeight="1" x14ac:dyDescent="0.3">
      <c r="A4" s="36"/>
      <c r="B4" s="37"/>
      <c r="C4" s="37"/>
      <c r="D4" s="38"/>
      <c r="E4" s="38"/>
      <c r="F4" s="38"/>
      <c r="G4" s="38"/>
      <c r="H4" s="38"/>
      <c r="I4" s="38"/>
      <c r="J4" s="37"/>
      <c r="K4" s="37"/>
      <c r="L4" s="39"/>
    </row>
    <row r="5" spans="1:12" ht="30.75" customHeight="1" x14ac:dyDescent="0.3">
      <c r="A5" s="40"/>
      <c r="B5" s="37"/>
      <c r="C5" s="37"/>
      <c r="D5" s="38"/>
      <c r="E5" s="38"/>
      <c r="F5" s="38"/>
      <c r="G5" s="38"/>
      <c r="H5" s="38"/>
      <c r="I5" s="38"/>
      <c r="J5" s="37"/>
      <c r="K5" s="37"/>
      <c r="L5" s="39"/>
    </row>
    <row r="6" spans="1:12" ht="30.75" customHeight="1" x14ac:dyDescent="0.3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9"/>
    </row>
    <row r="7" spans="1:12" s="41" customFormat="1" ht="51" customHeight="1" x14ac:dyDescent="0.3">
      <c r="A7" s="83" t="s">
        <v>297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30.75" customHeight="1" x14ac:dyDescent="0.3">
      <c r="A8" s="36"/>
      <c r="B8" s="37"/>
      <c r="C8" s="37"/>
      <c r="D8" s="37"/>
      <c r="E8" s="37"/>
      <c r="F8" s="37"/>
      <c r="G8" s="86"/>
      <c r="H8" s="86"/>
      <c r="I8" s="86"/>
      <c r="J8" s="86"/>
      <c r="K8" s="86"/>
      <c r="L8" s="87"/>
    </row>
    <row r="9" spans="1:12" ht="30.75" customHeight="1" x14ac:dyDescent="0.3">
      <c r="A9" s="42"/>
      <c r="B9" s="43"/>
      <c r="C9" s="43"/>
      <c r="D9" s="43"/>
      <c r="E9" s="43"/>
      <c r="F9" s="43"/>
      <c r="G9" s="43"/>
      <c r="H9" s="43"/>
      <c r="I9" s="88"/>
      <c r="J9" s="88"/>
      <c r="K9" s="88"/>
      <c r="L9" s="89"/>
    </row>
    <row r="10" spans="1:12" ht="60.6" customHeight="1" x14ac:dyDescent="0.4">
      <c r="A10" s="44"/>
      <c r="B10" s="43"/>
      <c r="C10" s="43"/>
      <c r="D10" s="43"/>
      <c r="E10" s="43"/>
      <c r="F10" s="43"/>
      <c r="G10" s="43"/>
      <c r="H10" s="66"/>
      <c r="I10" s="66"/>
      <c r="J10" s="66"/>
      <c r="K10" s="66"/>
      <c r="L10" s="67"/>
    </row>
    <row r="11" spans="1:12" ht="70.150000000000006" customHeight="1" x14ac:dyDescent="0.15">
      <c r="A11" s="68" t="s">
        <v>310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</row>
    <row r="12" spans="1:12" ht="76.150000000000006" customHeight="1" x14ac:dyDescent="0.1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3"/>
    </row>
    <row r="13" spans="1:12" ht="30.75" customHeight="1" x14ac:dyDescent="0.3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5"/>
    </row>
    <row r="14" spans="1:12" ht="30.75" customHeight="1" x14ac:dyDescent="0.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5"/>
    </row>
    <row r="15" spans="1:12" ht="30.75" customHeight="1" x14ac:dyDescent="0.3">
      <c r="A15" s="42"/>
      <c r="B15" s="43"/>
      <c r="C15" s="43"/>
      <c r="D15" s="48"/>
      <c r="E15" s="48"/>
      <c r="F15" s="48"/>
      <c r="G15" s="48"/>
      <c r="H15" s="48"/>
      <c r="I15" s="48"/>
      <c r="J15" s="43"/>
      <c r="K15" s="43"/>
      <c r="L15" s="45"/>
    </row>
    <row r="16" spans="1:12" ht="30.75" customHeight="1" x14ac:dyDescent="0.1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4" ht="30.75" customHeight="1" x14ac:dyDescent="0.15">
      <c r="A17" s="49"/>
      <c r="B17" s="50"/>
      <c r="C17" s="50"/>
      <c r="D17" s="50"/>
      <c r="E17" s="50"/>
      <c r="F17" s="50"/>
      <c r="G17" s="50"/>
      <c r="H17" s="50"/>
      <c r="I17" s="50" t="s">
        <v>298</v>
      </c>
      <c r="J17" s="50"/>
      <c r="K17" s="50"/>
      <c r="L17" s="51"/>
    </row>
    <row r="18" spans="1:14" ht="30.75" customHeight="1" x14ac:dyDescent="0.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N18" s="32" t="s">
        <v>298</v>
      </c>
    </row>
    <row r="19" spans="1:14" ht="30.75" customHeight="1" x14ac:dyDescent="0.1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1:14" ht="30.75" customHeight="1" x14ac:dyDescent="0.1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52"/>
    </row>
    <row r="21" spans="1:14" ht="30.75" customHeight="1" x14ac:dyDescent="0.1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52"/>
    </row>
    <row r="22" spans="1:14" ht="30.75" customHeight="1" x14ac:dyDescent="0.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52"/>
    </row>
    <row r="23" spans="1:14" ht="30.75" customHeight="1" x14ac:dyDescent="0.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52"/>
    </row>
    <row r="24" spans="1:14" ht="30.75" customHeight="1" x14ac:dyDescent="0.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52"/>
    </row>
    <row r="25" spans="1:14" ht="30.75" customHeight="1" x14ac:dyDescent="0.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2"/>
    </row>
    <row r="26" spans="1:14" ht="30.75" customHeight="1" x14ac:dyDescent="0.4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53"/>
    </row>
    <row r="27" spans="1:14" ht="30.75" customHeight="1" x14ac:dyDescent="0.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52"/>
    </row>
    <row r="28" spans="1:14" ht="30.75" customHeight="1" x14ac:dyDescent="0.4">
      <c r="A28" s="46"/>
      <c r="B28" s="47"/>
      <c r="C28" s="47"/>
      <c r="D28" s="47"/>
      <c r="E28" s="47"/>
      <c r="F28" s="47"/>
      <c r="G28" s="74"/>
      <c r="H28" s="74"/>
      <c r="I28" s="47"/>
      <c r="J28" s="47"/>
      <c r="K28" s="47"/>
      <c r="L28" s="52"/>
    </row>
    <row r="29" spans="1:14" ht="30.75" customHeight="1" x14ac:dyDescent="0.15">
      <c r="A29" s="54" t="s">
        <v>299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</row>
    <row r="30" spans="1:14" ht="30.75" customHeight="1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7"/>
    </row>
    <row r="31" spans="1:14" ht="30.75" customHeight="1" thickBot="1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</row>
  </sheetData>
  <mergeCells count="10">
    <mergeCell ref="H10:L10"/>
    <mergeCell ref="A11:L11"/>
    <mergeCell ref="A12:L12"/>
    <mergeCell ref="G28:H28"/>
    <mergeCell ref="J1:L1"/>
    <mergeCell ref="J2:L2"/>
    <mergeCell ref="A3:L3"/>
    <mergeCell ref="A7:L7"/>
    <mergeCell ref="G8:L8"/>
    <mergeCell ref="I9:L9"/>
  </mergeCells>
  <phoneticPr fontId="1" type="noConversion"/>
  <hyperlinks>
    <hyperlink ref="J2" r:id="rId1" xr:uid="{E1406BC8-CCF5-4C2F-9DB9-D4F345CA97AA}"/>
  </hyperlinks>
  <printOptions horizontalCentered="1" verticalCentered="1"/>
  <pageMargins left="0" right="0" top="0" bottom="0" header="0" footer="0"/>
  <pageSetup paperSize="9" scale="52" orientation="landscape" r:id="rId2"/>
  <rowBreaks count="1" manualBreakCount="1"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opLeftCell="B1" zoomScaleNormal="100" workbookViewId="0">
      <selection activeCell="F8" sqref="F8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  <col min="9" max="9" width="12.125" bestFit="1" customWidth="1"/>
  </cols>
  <sheetData>
    <row r="1" spans="1:9" ht="24" customHeight="1" x14ac:dyDescent="0.3">
      <c r="B1" s="94" t="s">
        <v>130</v>
      </c>
      <c r="C1" s="94"/>
      <c r="D1" s="94"/>
      <c r="E1" s="94"/>
      <c r="F1" s="94"/>
      <c r="G1" s="94"/>
    </row>
    <row r="2" spans="1:9" ht="21.95" customHeight="1" x14ac:dyDescent="0.3">
      <c r="B2" s="95" t="s">
        <v>295</v>
      </c>
      <c r="C2" s="95"/>
      <c r="D2" s="95"/>
      <c r="E2" s="95"/>
      <c r="F2" s="96"/>
      <c r="G2" s="96"/>
    </row>
    <row r="3" spans="1:9" ht="21.95" customHeight="1" x14ac:dyDescent="0.3">
      <c r="B3" s="97" t="s">
        <v>131</v>
      </c>
      <c r="C3" s="97"/>
      <c r="D3" s="97"/>
      <c r="E3" s="13" t="s">
        <v>132</v>
      </c>
      <c r="F3" s="13" t="s">
        <v>133</v>
      </c>
      <c r="G3" s="13" t="s">
        <v>121</v>
      </c>
    </row>
    <row r="4" spans="1:9" ht="21.95" customHeight="1" x14ac:dyDescent="0.3">
      <c r="A4" s="1" t="s">
        <v>138</v>
      </c>
      <c r="B4" s="98" t="s">
        <v>134</v>
      </c>
      <c r="C4" s="98" t="s">
        <v>135</v>
      </c>
      <c r="D4" s="14" t="s">
        <v>139</v>
      </c>
      <c r="E4" s="15">
        <f>공종별집계표!F28</f>
        <v>0</v>
      </c>
      <c r="F4" s="12" t="s">
        <v>50</v>
      </c>
      <c r="G4" s="12" t="s">
        <v>50</v>
      </c>
    </row>
    <row r="5" spans="1:9" ht="21.95" customHeight="1" x14ac:dyDescent="0.3">
      <c r="A5" s="1" t="s">
        <v>140</v>
      </c>
      <c r="B5" s="98"/>
      <c r="C5" s="98"/>
      <c r="D5" s="14" t="s">
        <v>141</v>
      </c>
      <c r="E5" s="15"/>
      <c r="F5" s="12" t="s">
        <v>50</v>
      </c>
      <c r="G5" s="12" t="s">
        <v>50</v>
      </c>
    </row>
    <row r="6" spans="1:9" ht="21.95" customHeight="1" x14ac:dyDescent="0.3">
      <c r="A6" s="1" t="s">
        <v>142</v>
      </c>
      <c r="B6" s="98"/>
      <c r="C6" s="98"/>
      <c r="D6" s="14" t="s">
        <v>143</v>
      </c>
      <c r="E6" s="15"/>
      <c r="F6" s="12" t="s">
        <v>50</v>
      </c>
      <c r="G6" s="12" t="s">
        <v>50</v>
      </c>
    </row>
    <row r="7" spans="1:9" ht="21.95" customHeight="1" x14ac:dyDescent="0.3">
      <c r="A7" s="1" t="s">
        <v>144</v>
      </c>
      <c r="B7" s="98"/>
      <c r="C7" s="98"/>
      <c r="D7" s="14" t="s">
        <v>145</v>
      </c>
      <c r="E7" s="15">
        <f>SUM(E4:E6)</f>
        <v>0</v>
      </c>
      <c r="F7" s="12" t="s">
        <v>50</v>
      </c>
      <c r="G7" s="12" t="s">
        <v>50</v>
      </c>
    </row>
    <row r="8" spans="1:9" ht="21.95" customHeight="1" x14ac:dyDescent="0.3">
      <c r="A8" s="1" t="s">
        <v>146</v>
      </c>
      <c r="B8" s="98"/>
      <c r="C8" s="98" t="s">
        <v>136</v>
      </c>
      <c r="D8" s="14" t="s">
        <v>147</v>
      </c>
      <c r="E8" s="15">
        <f>공종별집계표!H28</f>
        <v>0</v>
      </c>
      <c r="F8" s="12" t="s">
        <v>50</v>
      </c>
      <c r="G8" s="12" t="s">
        <v>50</v>
      </c>
    </row>
    <row r="9" spans="1:9" ht="21.95" customHeight="1" x14ac:dyDescent="0.3">
      <c r="A9" s="1" t="s">
        <v>148</v>
      </c>
      <c r="B9" s="98"/>
      <c r="C9" s="98"/>
      <c r="D9" s="14" t="s">
        <v>149</v>
      </c>
      <c r="E9" s="15">
        <f>TRUNC(E8*0.13, 0)</f>
        <v>0</v>
      </c>
      <c r="F9" s="24" t="s">
        <v>300</v>
      </c>
      <c r="G9" s="12" t="s">
        <v>50</v>
      </c>
    </row>
    <row r="10" spans="1:9" ht="21.95" customHeight="1" x14ac:dyDescent="0.3">
      <c r="A10" s="1" t="s">
        <v>150</v>
      </c>
      <c r="B10" s="98"/>
      <c r="C10" s="98"/>
      <c r="D10" s="14" t="s">
        <v>145</v>
      </c>
      <c r="E10" s="26">
        <f>SUM(E8:E9)</f>
        <v>0</v>
      </c>
      <c r="F10" s="12" t="s">
        <v>50</v>
      </c>
      <c r="G10" s="12" t="s">
        <v>50</v>
      </c>
    </row>
    <row r="11" spans="1:9" ht="21.95" customHeight="1" x14ac:dyDescent="0.3">
      <c r="A11" s="1" t="s">
        <v>151</v>
      </c>
      <c r="B11" s="98"/>
      <c r="C11" s="98" t="s">
        <v>137</v>
      </c>
      <c r="D11" s="14" t="s">
        <v>152</v>
      </c>
      <c r="E11" s="26">
        <f>공종별집계표!J28</f>
        <v>0</v>
      </c>
      <c r="F11" s="12" t="s">
        <v>50</v>
      </c>
      <c r="G11" s="12" t="s">
        <v>50</v>
      </c>
    </row>
    <row r="12" spans="1:9" ht="21.95" customHeight="1" x14ac:dyDescent="0.3">
      <c r="A12" s="1" t="s">
        <v>153</v>
      </c>
      <c r="B12" s="98"/>
      <c r="C12" s="98"/>
      <c r="D12" s="14" t="s">
        <v>154</v>
      </c>
      <c r="E12" s="15">
        <f>E8*3.7%</f>
        <v>0</v>
      </c>
      <c r="F12" s="12" t="s">
        <v>155</v>
      </c>
      <c r="G12" s="12" t="s">
        <v>50</v>
      </c>
    </row>
    <row r="13" spans="1:9" ht="21.95" customHeight="1" x14ac:dyDescent="0.3">
      <c r="A13" s="1" t="s">
        <v>156</v>
      </c>
      <c r="B13" s="98"/>
      <c r="C13" s="98"/>
      <c r="D13" s="14" t="s">
        <v>157</v>
      </c>
      <c r="E13" s="15">
        <f>E8*1.01%</f>
        <v>0</v>
      </c>
      <c r="F13" s="12" t="s">
        <v>158</v>
      </c>
      <c r="G13" s="12" t="s">
        <v>50</v>
      </c>
    </row>
    <row r="14" spans="1:9" ht="21.95" customHeight="1" x14ac:dyDescent="0.3">
      <c r="A14" s="1" t="s">
        <v>159</v>
      </c>
      <c r="B14" s="98"/>
      <c r="C14" s="98"/>
      <c r="D14" s="25" t="s">
        <v>160</v>
      </c>
      <c r="E14" s="26">
        <f>TRUNC((E7+E8+(0/1.1))*0.0293, 0)</f>
        <v>0</v>
      </c>
      <c r="F14" s="27" t="s">
        <v>161</v>
      </c>
      <c r="G14" s="12"/>
      <c r="I14" s="28"/>
    </row>
    <row r="15" spans="1:9" ht="21.95" customHeight="1" x14ac:dyDescent="0.3">
      <c r="A15" s="1" t="s">
        <v>162</v>
      </c>
      <c r="B15" s="98"/>
      <c r="C15" s="98"/>
      <c r="D15" s="25" t="s">
        <v>163</v>
      </c>
      <c r="E15" s="15">
        <f>TRUNC((E7+E8+E11)*0.003, 0)</f>
        <v>0</v>
      </c>
      <c r="F15" s="27" t="s">
        <v>164</v>
      </c>
      <c r="G15" s="12" t="s">
        <v>50</v>
      </c>
      <c r="I15" s="28"/>
    </row>
    <row r="16" spans="1:9" ht="21.95" customHeight="1" x14ac:dyDescent="0.3">
      <c r="A16" s="1" t="s">
        <v>165</v>
      </c>
      <c r="B16" s="98"/>
      <c r="C16" s="98"/>
      <c r="D16" s="25" t="s">
        <v>304</v>
      </c>
      <c r="E16" s="26">
        <f>(E7+E10)*5.8%</f>
        <v>0</v>
      </c>
      <c r="F16" s="27" t="s">
        <v>306</v>
      </c>
      <c r="G16" s="12" t="s">
        <v>50</v>
      </c>
      <c r="I16" s="28"/>
    </row>
    <row r="17" spans="1:9" ht="21.95" customHeight="1" x14ac:dyDescent="0.3">
      <c r="A17" s="1" t="s">
        <v>166</v>
      </c>
      <c r="B17" s="98"/>
      <c r="C17" s="98"/>
      <c r="D17" s="25" t="s">
        <v>305</v>
      </c>
      <c r="E17" s="15">
        <f>TRUNC((E7+E8+E11)*0.00081, 0)</f>
        <v>0</v>
      </c>
      <c r="F17" s="27" t="s">
        <v>307</v>
      </c>
      <c r="G17" s="12" t="s">
        <v>308</v>
      </c>
      <c r="I17" s="28"/>
    </row>
    <row r="18" spans="1:9" ht="21.95" customHeight="1" x14ac:dyDescent="0.3">
      <c r="A18" s="1" t="s">
        <v>167</v>
      </c>
      <c r="B18" s="98"/>
      <c r="C18" s="98"/>
      <c r="D18" s="14"/>
      <c r="E18" s="15"/>
      <c r="F18" s="12"/>
      <c r="G18" s="12" t="s">
        <v>50</v>
      </c>
      <c r="I18" s="28">
        <f>E20*15%</f>
        <v>0</v>
      </c>
    </row>
    <row r="19" spans="1:9" ht="21.95" customHeight="1" x14ac:dyDescent="0.3">
      <c r="A19" s="1" t="s">
        <v>168</v>
      </c>
      <c r="B19" s="98"/>
      <c r="C19" s="98"/>
      <c r="D19" s="14" t="s">
        <v>145</v>
      </c>
      <c r="E19" s="15">
        <f>SUM(E11:E18)</f>
        <v>0</v>
      </c>
      <c r="F19" s="12" t="s">
        <v>50</v>
      </c>
      <c r="G19" s="12" t="s">
        <v>50</v>
      </c>
      <c r="I19" s="28"/>
    </row>
    <row r="20" spans="1:9" ht="21.95" customHeight="1" x14ac:dyDescent="0.3">
      <c r="A20" s="1" t="s">
        <v>169</v>
      </c>
      <c r="B20" s="92" t="s">
        <v>170</v>
      </c>
      <c r="C20" s="92"/>
      <c r="D20" s="93"/>
      <c r="E20" s="15">
        <f>E7+E10+E19</f>
        <v>0</v>
      </c>
      <c r="F20" s="12" t="s">
        <v>50</v>
      </c>
      <c r="G20" s="12" t="s">
        <v>50</v>
      </c>
      <c r="I20" s="28"/>
    </row>
    <row r="21" spans="1:9" ht="21.95" customHeight="1" x14ac:dyDescent="0.3">
      <c r="A21" s="1" t="s">
        <v>171</v>
      </c>
      <c r="B21" s="92" t="s">
        <v>172</v>
      </c>
      <c r="C21" s="92"/>
      <c r="D21" s="93"/>
      <c r="E21" s="15">
        <f>TRUNC(E20*0.06, 0)</f>
        <v>0</v>
      </c>
      <c r="F21" s="61" t="s">
        <v>309</v>
      </c>
      <c r="G21" s="12" t="s">
        <v>50</v>
      </c>
      <c r="I21" s="28"/>
    </row>
    <row r="22" spans="1:9" ht="21.95" customHeight="1" x14ac:dyDescent="0.3">
      <c r="A22" s="1" t="s">
        <v>173</v>
      </c>
      <c r="B22" s="92" t="s">
        <v>174</v>
      </c>
      <c r="C22" s="92"/>
      <c r="D22" s="93"/>
      <c r="E22" s="15">
        <f>(E10+E19+E21)*15%</f>
        <v>0</v>
      </c>
      <c r="F22" s="61" t="s">
        <v>291</v>
      </c>
      <c r="G22" s="12" t="s">
        <v>50</v>
      </c>
      <c r="I22" s="28"/>
    </row>
    <row r="23" spans="1:9" ht="21.95" customHeight="1" x14ac:dyDescent="0.3">
      <c r="A23" s="1" t="s">
        <v>175</v>
      </c>
      <c r="B23" s="92" t="s">
        <v>176</v>
      </c>
      <c r="C23" s="92"/>
      <c r="D23" s="93"/>
      <c r="E23" s="15"/>
      <c r="F23" s="12" t="s">
        <v>50</v>
      </c>
      <c r="G23" s="12" t="s">
        <v>50</v>
      </c>
      <c r="I23" s="28"/>
    </row>
    <row r="24" spans="1:9" ht="21.95" customHeight="1" x14ac:dyDescent="0.3">
      <c r="A24" s="1" t="s">
        <v>177</v>
      </c>
      <c r="B24" s="92" t="s">
        <v>178</v>
      </c>
      <c r="C24" s="92"/>
      <c r="D24" s="93"/>
      <c r="E24" s="15">
        <f>E20+E21+E22+E23</f>
        <v>0</v>
      </c>
      <c r="F24" s="12"/>
      <c r="G24" s="21"/>
    </row>
    <row r="25" spans="1:9" ht="21.95" customHeight="1" x14ac:dyDescent="0.3">
      <c r="A25" s="1" t="s">
        <v>179</v>
      </c>
      <c r="B25" s="92" t="s">
        <v>180</v>
      </c>
      <c r="C25" s="92"/>
      <c r="D25" s="93"/>
      <c r="E25" s="15">
        <f>E24*10%</f>
        <v>0</v>
      </c>
      <c r="F25" s="12" t="s">
        <v>181</v>
      </c>
      <c r="G25" s="12" t="s">
        <v>50</v>
      </c>
    </row>
    <row r="26" spans="1:9" ht="21.95" customHeight="1" x14ac:dyDescent="0.3">
      <c r="A26" s="1" t="s">
        <v>182</v>
      </c>
      <c r="B26" s="90" t="s">
        <v>225</v>
      </c>
      <c r="C26" s="90"/>
      <c r="D26" s="91"/>
      <c r="E26" s="18">
        <f>E24+E25</f>
        <v>0</v>
      </c>
      <c r="F26" s="19"/>
      <c r="G26" s="22"/>
    </row>
    <row r="27" spans="1:9" ht="21.95" customHeight="1" x14ac:dyDescent="0.3">
      <c r="A27" s="1" t="s">
        <v>183</v>
      </c>
      <c r="B27" s="92" t="s">
        <v>224</v>
      </c>
      <c r="C27" s="92"/>
      <c r="D27" s="93"/>
      <c r="E27" s="15">
        <v>0</v>
      </c>
      <c r="F27" s="12" t="s">
        <v>50</v>
      </c>
      <c r="G27" s="12" t="s">
        <v>50</v>
      </c>
    </row>
    <row r="28" spans="1:9" ht="21.95" customHeight="1" x14ac:dyDescent="0.3">
      <c r="A28" s="1" t="s">
        <v>186</v>
      </c>
      <c r="B28" s="92" t="s">
        <v>187</v>
      </c>
      <c r="C28" s="92"/>
      <c r="D28" s="93"/>
      <c r="E28" s="15">
        <f>E26+E27</f>
        <v>0</v>
      </c>
      <c r="F28" s="12" t="s">
        <v>50</v>
      </c>
      <c r="G28" s="12" t="s">
        <v>50</v>
      </c>
    </row>
  </sheetData>
  <mergeCells count="17">
    <mergeCell ref="B1:G1"/>
    <mergeCell ref="B2:E2"/>
    <mergeCell ref="F2:G2"/>
    <mergeCell ref="B3:D3"/>
    <mergeCell ref="B4:B19"/>
    <mergeCell ref="C4:C7"/>
    <mergeCell ref="C8:C10"/>
    <mergeCell ref="C11:C19"/>
    <mergeCell ref="B26:D26"/>
    <mergeCell ref="B27:D27"/>
    <mergeCell ref="B28:D28"/>
    <mergeCell ref="B20:D20"/>
    <mergeCell ref="B21:D21"/>
    <mergeCell ref="B22:D22"/>
    <mergeCell ref="B23:D23"/>
    <mergeCell ref="B24:D24"/>
    <mergeCell ref="B25:D25"/>
  </mergeCells>
  <phoneticPr fontId="1" type="noConversion"/>
  <pageMargins left="0.78740157480314954" right="0" top="0.39370078740157477" bottom="0.39370078740157477" header="0" footer="0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9"/>
  <sheetViews>
    <sheetView zoomScale="80" zoomScaleNormal="80" workbookViewId="0">
      <selection activeCell="F12" sqref="F12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7.5" customWidth="1"/>
    <col min="14" max="20" width="6.625" hidden="1" customWidth="1"/>
  </cols>
  <sheetData>
    <row r="1" spans="1:20" ht="30" customHeight="1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20" ht="30" customHeight="1" x14ac:dyDescent="0.3">
      <c r="A2" s="103" t="s">
        <v>293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20" ht="30" customHeight="1" x14ac:dyDescent="0.3">
      <c r="A3" s="100" t="s">
        <v>1</v>
      </c>
      <c r="B3" s="100" t="s">
        <v>2</v>
      </c>
      <c r="C3" s="100" t="s">
        <v>3</v>
      </c>
      <c r="D3" s="100" t="s">
        <v>4</v>
      </c>
      <c r="E3" s="100" t="s">
        <v>5</v>
      </c>
      <c r="F3" s="100"/>
      <c r="G3" s="100" t="s">
        <v>8</v>
      </c>
      <c r="H3" s="100"/>
      <c r="I3" s="100" t="s">
        <v>9</v>
      </c>
      <c r="J3" s="100"/>
      <c r="K3" s="100" t="s">
        <v>10</v>
      </c>
      <c r="L3" s="100"/>
      <c r="M3" s="100" t="s">
        <v>11</v>
      </c>
      <c r="N3" s="99" t="s">
        <v>12</v>
      </c>
      <c r="O3" s="99" t="s">
        <v>13</v>
      </c>
      <c r="P3" s="99" t="s">
        <v>14</v>
      </c>
      <c r="Q3" s="99" t="s">
        <v>15</v>
      </c>
      <c r="R3" s="99" t="s">
        <v>16</v>
      </c>
      <c r="S3" s="99" t="s">
        <v>17</v>
      </c>
      <c r="T3" s="99" t="s">
        <v>18</v>
      </c>
    </row>
    <row r="4" spans="1:20" ht="30" customHeight="1" x14ac:dyDescent="0.3">
      <c r="A4" s="101"/>
      <c r="B4" s="101"/>
      <c r="C4" s="101"/>
      <c r="D4" s="101"/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7" t="s">
        <v>6</v>
      </c>
      <c r="L4" s="7" t="s">
        <v>7</v>
      </c>
      <c r="M4" s="101"/>
      <c r="N4" s="99"/>
      <c r="O4" s="99"/>
      <c r="P4" s="99"/>
      <c r="Q4" s="99"/>
      <c r="R4" s="99"/>
      <c r="S4" s="99"/>
      <c r="T4" s="99"/>
    </row>
    <row r="5" spans="1:20" ht="30" customHeight="1" x14ac:dyDescent="0.3">
      <c r="A5" s="8" t="s">
        <v>294</v>
      </c>
      <c r="B5" s="8" t="s">
        <v>50</v>
      </c>
      <c r="C5" s="8" t="s">
        <v>50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50</v>
      </c>
      <c r="N5" s="2" t="s">
        <v>51</v>
      </c>
      <c r="O5" s="2" t="s">
        <v>50</v>
      </c>
      <c r="P5" s="2" t="s">
        <v>50</v>
      </c>
      <c r="Q5" s="2" t="s">
        <v>50</v>
      </c>
      <c r="R5" s="3">
        <v>1</v>
      </c>
      <c r="S5" s="2" t="s">
        <v>50</v>
      </c>
      <c r="T5" s="6"/>
    </row>
    <row r="6" spans="1:20" ht="30" customHeight="1" x14ac:dyDescent="0.3">
      <c r="A6" s="8" t="str">
        <f>공종별내역서!A4</f>
        <v>01010101  가  설  공  사</v>
      </c>
      <c r="B6" s="8" t="s">
        <v>50</v>
      </c>
      <c r="C6" s="8" t="s">
        <v>50</v>
      </c>
      <c r="D6" s="9">
        <v>1</v>
      </c>
      <c r="E6" s="10"/>
      <c r="F6" s="10">
        <f>공종별내역서!F26</f>
        <v>0</v>
      </c>
      <c r="G6" s="10"/>
      <c r="H6" s="10">
        <f>공종별내역서!H26</f>
        <v>0</v>
      </c>
      <c r="I6" s="10"/>
      <c r="J6" s="10">
        <f>공종별내역서!J26</f>
        <v>0</v>
      </c>
      <c r="K6" s="10"/>
      <c r="L6" s="10">
        <f>공종별내역서!L26</f>
        <v>0</v>
      </c>
      <c r="M6" s="8" t="s">
        <v>50</v>
      </c>
      <c r="N6" s="2" t="s">
        <v>54</v>
      </c>
      <c r="O6" s="2" t="s">
        <v>50</v>
      </c>
      <c r="P6" s="2" t="s">
        <v>52</v>
      </c>
      <c r="Q6" s="2" t="s">
        <v>50</v>
      </c>
      <c r="R6" s="3">
        <v>4</v>
      </c>
      <c r="S6" s="2" t="s">
        <v>50</v>
      </c>
      <c r="T6" s="6"/>
    </row>
    <row r="7" spans="1:20" ht="30" customHeight="1" x14ac:dyDescent="0.3">
      <c r="A7" s="8" t="str">
        <f>공종별내역서!A27</f>
        <v>01010102  목공사및수장공사</v>
      </c>
      <c r="B7" s="8" t="s">
        <v>50</v>
      </c>
      <c r="C7" s="8" t="s">
        <v>50</v>
      </c>
      <c r="D7" s="9">
        <v>1</v>
      </c>
      <c r="E7" s="10"/>
      <c r="F7" s="10">
        <f>공종별내역서!F70</f>
        <v>0</v>
      </c>
      <c r="G7" s="10"/>
      <c r="H7" s="10">
        <f>공종별내역서!H70</f>
        <v>0</v>
      </c>
      <c r="I7" s="10"/>
      <c r="J7" s="10">
        <f>공종별내역서!J70</f>
        <v>0</v>
      </c>
      <c r="K7" s="10"/>
      <c r="L7" s="10">
        <f>공종별내역서!L70</f>
        <v>0</v>
      </c>
      <c r="M7" s="8" t="s">
        <v>50</v>
      </c>
      <c r="N7" s="2" t="s">
        <v>63</v>
      </c>
      <c r="O7" s="2" t="s">
        <v>50</v>
      </c>
      <c r="P7" s="2" t="s">
        <v>52</v>
      </c>
      <c r="Q7" s="2" t="s">
        <v>50</v>
      </c>
      <c r="R7" s="3">
        <v>4</v>
      </c>
      <c r="S7" s="2" t="s">
        <v>50</v>
      </c>
      <c r="T7" s="6"/>
    </row>
    <row r="8" spans="1:20" ht="30" customHeight="1" x14ac:dyDescent="0.3">
      <c r="A8" s="8" t="str">
        <f>공종별내역서!A71</f>
        <v>01010103  금  속  공  사</v>
      </c>
      <c r="B8" s="8" t="s">
        <v>50</v>
      </c>
      <c r="C8" s="8" t="s">
        <v>50</v>
      </c>
      <c r="D8" s="9">
        <v>1</v>
      </c>
      <c r="E8" s="10"/>
      <c r="F8" s="10">
        <f>공종별내역서!F93</f>
        <v>0</v>
      </c>
      <c r="G8" s="10"/>
      <c r="H8" s="10">
        <f>공종별내역서!H93</f>
        <v>0</v>
      </c>
      <c r="I8" s="10"/>
      <c r="J8" s="10">
        <f>공종별내역서!J93</f>
        <v>0</v>
      </c>
      <c r="K8" s="10"/>
      <c r="L8" s="10">
        <f>공종별내역서!L93</f>
        <v>0</v>
      </c>
      <c r="M8" s="8" t="s">
        <v>50</v>
      </c>
      <c r="N8" s="2" t="s">
        <v>74</v>
      </c>
      <c r="O8" s="2" t="s">
        <v>50</v>
      </c>
      <c r="P8" s="2" t="s">
        <v>52</v>
      </c>
      <c r="Q8" s="2" t="s">
        <v>50</v>
      </c>
      <c r="R8" s="3">
        <v>4</v>
      </c>
      <c r="S8" s="2" t="s">
        <v>50</v>
      </c>
      <c r="T8" s="6"/>
    </row>
    <row r="9" spans="1:20" ht="30" customHeight="1" x14ac:dyDescent="0.3">
      <c r="A9" s="8" t="str">
        <f>공종별내역서!A94</f>
        <v>01010104  미  장  공  사</v>
      </c>
      <c r="B9" s="8" t="s">
        <v>50</v>
      </c>
      <c r="C9" s="8" t="s">
        <v>50</v>
      </c>
      <c r="D9" s="9">
        <v>1</v>
      </c>
      <c r="E9" s="10"/>
      <c r="F9" s="10">
        <f>공종별내역서!F116</f>
        <v>0</v>
      </c>
      <c r="G9" s="10"/>
      <c r="H9" s="10">
        <f>공종별내역서!H116</f>
        <v>0</v>
      </c>
      <c r="I9" s="10"/>
      <c r="J9" s="10">
        <f>공종별내역서!J116</f>
        <v>0</v>
      </c>
      <c r="K9" s="10"/>
      <c r="L9" s="10">
        <f>공종별내역서!L116</f>
        <v>0</v>
      </c>
      <c r="M9" s="8" t="s">
        <v>50</v>
      </c>
      <c r="N9" s="2" t="s">
        <v>76</v>
      </c>
      <c r="O9" s="2" t="s">
        <v>50</v>
      </c>
      <c r="P9" s="2" t="s">
        <v>52</v>
      </c>
      <c r="Q9" s="2" t="s">
        <v>50</v>
      </c>
      <c r="R9" s="3">
        <v>4</v>
      </c>
      <c r="S9" s="2" t="s">
        <v>50</v>
      </c>
      <c r="T9" s="6"/>
    </row>
    <row r="10" spans="1:20" ht="30" customHeight="1" x14ac:dyDescent="0.3">
      <c r="A10" s="8" t="str">
        <f>공종별내역서!A117</f>
        <v>01010105  창호 및 유리공사</v>
      </c>
      <c r="B10" s="8" t="s">
        <v>50</v>
      </c>
      <c r="C10" s="8" t="s">
        <v>50</v>
      </c>
      <c r="D10" s="9">
        <v>1</v>
      </c>
      <c r="E10" s="10"/>
      <c r="F10" s="10">
        <f>공종별내역서!F139</f>
        <v>0</v>
      </c>
      <c r="G10" s="10"/>
      <c r="H10" s="10">
        <f>공종별내역서!H139</f>
        <v>0</v>
      </c>
      <c r="I10" s="10"/>
      <c r="J10" s="10">
        <f>공종별내역서!J139</f>
        <v>0</v>
      </c>
      <c r="K10" s="10"/>
      <c r="L10" s="10">
        <f>공종별내역서!L139</f>
        <v>0</v>
      </c>
      <c r="M10" s="8" t="s">
        <v>50</v>
      </c>
      <c r="N10" s="2" t="s">
        <v>80</v>
      </c>
      <c r="O10" s="2" t="s">
        <v>50</v>
      </c>
      <c r="P10" s="2" t="s">
        <v>52</v>
      </c>
      <c r="Q10" s="2" t="s">
        <v>50</v>
      </c>
      <c r="R10" s="3">
        <v>4</v>
      </c>
      <c r="S10" s="2" t="s">
        <v>50</v>
      </c>
      <c r="T10" s="6"/>
    </row>
    <row r="11" spans="1:20" ht="30" customHeight="1" x14ac:dyDescent="0.3">
      <c r="A11" s="8" t="str">
        <f>공종별내역서!A140</f>
        <v>01010106  유  리  공  사</v>
      </c>
      <c r="B11" s="8" t="s">
        <v>50</v>
      </c>
      <c r="C11" s="8" t="s">
        <v>50</v>
      </c>
      <c r="D11" s="9">
        <v>1</v>
      </c>
      <c r="E11" s="10"/>
      <c r="F11" s="10">
        <f>공종별내역서!F162</f>
        <v>0</v>
      </c>
      <c r="G11" s="10"/>
      <c r="H11" s="10">
        <f>공종별내역서!H162</f>
        <v>0</v>
      </c>
      <c r="I11" s="10"/>
      <c r="J11" s="10">
        <f>공종별내역서!J162</f>
        <v>0</v>
      </c>
      <c r="K11" s="10"/>
      <c r="L11" s="10">
        <f>공종별내역서!L162</f>
        <v>0</v>
      </c>
      <c r="M11" s="8" t="s">
        <v>50</v>
      </c>
      <c r="N11" s="2" t="s">
        <v>92</v>
      </c>
      <c r="O11" s="2" t="s">
        <v>50</v>
      </c>
      <c r="P11" s="2" t="s">
        <v>52</v>
      </c>
      <c r="Q11" s="2" t="s">
        <v>50</v>
      </c>
      <c r="R11" s="3">
        <v>4</v>
      </c>
      <c r="S11" s="2" t="s">
        <v>50</v>
      </c>
      <c r="T11" s="6"/>
    </row>
    <row r="12" spans="1:20" ht="30" customHeight="1" x14ac:dyDescent="0.3">
      <c r="A12" s="8" t="str">
        <f>공종별내역서!A163</f>
        <v>01010107  칠    공    사</v>
      </c>
      <c r="B12" s="8" t="s">
        <v>50</v>
      </c>
      <c r="C12" s="8" t="s">
        <v>50</v>
      </c>
      <c r="D12" s="9">
        <v>1</v>
      </c>
      <c r="E12" s="10"/>
      <c r="F12" s="10">
        <f>공종별내역서!F185</f>
        <v>0</v>
      </c>
      <c r="G12" s="10"/>
      <c r="H12" s="10">
        <f>공종별내역서!H185</f>
        <v>0</v>
      </c>
      <c r="I12" s="10"/>
      <c r="J12" s="10">
        <f>공종별내역서!J185</f>
        <v>0</v>
      </c>
      <c r="K12" s="10"/>
      <c r="L12" s="10">
        <f>공종별내역서!L185</f>
        <v>0</v>
      </c>
      <c r="M12" s="8" t="s">
        <v>50</v>
      </c>
      <c r="N12" s="2" t="s">
        <v>96</v>
      </c>
      <c r="O12" s="2" t="s">
        <v>50</v>
      </c>
      <c r="P12" s="2" t="s">
        <v>52</v>
      </c>
      <c r="Q12" s="2" t="s">
        <v>50</v>
      </c>
      <c r="R12" s="3">
        <v>4</v>
      </c>
      <c r="S12" s="2" t="s">
        <v>50</v>
      </c>
      <c r="T12" s="6"/>
    </row>
    <row r="13" spans="1:20" ht="30" customHeight="1" x14ac:dyDescent="0.3">
      <c r="A13" s="62" t="str">
        <f>공종별내역서!A186</f>
        <v>01010108  전  기  공  사</v>
      </c>
      <c r="B13" s="62" t="s">
        <v>50</v>
      </c>
      <c r="C13" s="62" t="s">
        <v>50</v>
      </c>
      <c r="D13" s="63">
        <v>1</v>
      </c>
      <c r="E13" s="65"/>
      <c r="F13" s="65">
        <f>공종별내역서!F208</f>
        <v>0</v>
      </c>
      <c r="G13" s="65"/>
      <c r="H13" s="65">
        <f>공종별내역서!H208</f>
        <v>0</v>
      </c>
      <c r="I13" s="65"/>
      <c r="J13" s="65">
        <f>공종별내역서!J208</f>
        <v>0</v>
      </c>
      <c r="K13" s="65"/>
      <c r="L13" s="65">
        <f>공종별내역서!L208</f>
        <v>0</v>
      </c>
      <c r="M13" s="62" t="s">
        <v>301</v>
      </c>
      <c r="N13" s="2" t="s">
        <v>97</v>
      </c>
      <c r="O13" s="2" t="s">
        <v>50</v>
      </c>
      <c r="P13" s="2" t="s">
        <v>52</v>
      </c>
      <c r="Q13" s="2" t="s">
        <v>50</v>
      </c>
      <c r="R13" s="3">
        <v>4</v>
      </c>
      <c r="S13" s="2" t="s">
        <v>50</v>
      </c>
      <c r="T13" s="6"/>
    </row>
    <row r="14" spans="1:20" ht="30" customHeight="1" x14ac:dyDescent="0.3">
      <c r="A14" s="8" t="str">
        <f>공종별내역서!A209</f>
        <v>01010109  철  거  공  사</v>
      </c>
      <c r="B14" s="8" t="s">
        <v>50</v>
      </c>
      <c r="C14" s="8" t="s">
        <v>50</v>
      </c>
      <c r="D14" s="9">
        <v>1</v>
      </c>
      <c r="E14" s="10"/>
      <c r="F14" s="10">
        <f>공종별내역서!F231</f>
        <v>0</v>
      </c>
      <c r="G14" s="10"/>
      <c r="H14" s="10">
        <f>공종별내역서!H231</f>
        <v>0</v>
      </c>
      <c r="I14" s="10"/>
      <c r="J14" s="10">
        <f>공종별내역서!J231</f>
        <v>0</v>
      </c>
      <c r="K14" s="10"/>
      <c r="L14" s="10">
        <f>공종별내역서!L231</f>
        <v>0</v>
      </c>
      <c r="M14" s="8" t="s">
        <v>50</v>
      </c>
      <c r="N14" s="2" t="s">
        <v>99</v>
      </c>
      <c r="O14" s="2" t="s">
        <v>50</v>
      </c>
      <c r="P14" s="2" t="s">
        <v>52</v>
      </c>
      <c r="Q14" s="2" t="s">
        <v>50</v>
      </c>
      <c r="R14" s="3">
        <v>4</v>
      </c>
      <c r="S14" s="2" t="s">
        <v>50</v>
      </c>
      <c r="T14" s="6"/>
    </row>
    <row r="15" spans="1:20" ht="30" customHeight="1" x14ac:dyDescent="0.3">
      <c r="A15" s="8" t="str">
        <f>공종별내역서!A232</f>
        <v>01010110  건축폐기물처리비</v>
      </c>
      <c r="B15" s="8" t="s">
        <v>50</v>
      </c>
      <c r="C15" s="8" t="s">
        <v>50</v>
      </c>
      <c r="D15" s="9">
        <v>1</v>
      </c>
      <c r="E15" s="10"/>
      <c r="F15" s="10">
        <f>공종별내역서!F254</f>
        <v>0</v>
      </c>
      <c r="G15" s="10"/>
      <c r="H15" s="10">
        <f>공종별내역서!H254</f>
        <v>0</v>
      </c>
      <c r="I15" s="10"/>
      <c r="J15" s="10">
        <f>공종별내역서!J254</f>
        <v>0</v>
      </c>
      <c r="K15" s="10"/>
      <c r="L15" s="10">
        <f>공종별내역서!L254</f>
        <v>0</v>
      </c>
      <c r="M15" s="8" t="s">
        <v>50</v>
      </c>
      <c r="N15" s="2" t="s">
        <v>105</v>
      </c>
      <c r="O15" s="2" t="s">
        <v>50</v>
      </c>
      <c r="P15" s="2" t="s">
        <v>50</v>
      </c>
      <c r="Q15" s="2" t="s">
        <v>106</v>
      </c>
      <c r="R15" s="3">
        <v>4</v>
      </c>
      <c r="S15" s="2" t="s">
        <v>50</v>
      </c>
      <c r="T15" s="6">
        <f>L15*1</f>
        <v>0</v>
      </c>
    </row>
    <row r="16" spans="1:20" ht="30" customHeight="1" x14ac:dyDescent="0.3">
      <c r="A16" s="8" t="str">
        <f>공종별내역서!A255</f>
        <v>01010111  자재대및운반비</v>
      </c>
      <c r="B16" s="8" t="s">
        <v>50</v>
      </c>
      <c r="C16" s="8" t="s">
        <v>50</v>
      </c>
      <c r="D16" s="9">
        <v>1</v>
      </c>
      <c r="E16" s="10"/>
      <c r="F16" s="10">
        <f>공종별내역서!F277</f>
        <v>0</v>
      </c>
      <c r="G16" s="10"/>
      <c r="H16" s="10">
        <f>공종별내역서!H277</f>
        <v>0</v>
      </c>
      <c r="I16" s="10"/>
      <c r="J16" s="10">
        <f>공종별내역서!J277</f>
        <v>0</v>
      </c>
      <c r="K16" s="10"/>
      <c r="L16" s="10">
        <f>공종별내역서!L277</f>
        <v>0</v>
      </c>
      <c r="M16" s="8" t="s">
        <v>50</v>
      </c>
      <c r="N16" s="2" t="s">
        <v>110</v>
      </c>
      <c r="O16" s="2" t="s">
        <v>50</v>
      </c>
      <c r="P16" s="2" t="s">
        <v>52</v>
      </c>
      <c r="Q16" s="2" t="s">
        <v>50</v>
      </c>
      <c r="R16" s="3">
        <v>4</v>
      </c>
      <c r="S16" s="2" t="s">
        <v>50</v>
      </c>
      <c r="T16" s="6"/>
    </row>
    <row r="17" spans="1:20" ht="30" customHeight="1" x14ac:dyDescent="0.3">
      <c r="A17" s="8" t="str">
        <f>공종별내역서!A278</f>
        <v>01010112  냉난방공사</v>
      </c>
      <c r="B17" s="8" t="s">
        <v>50</v>
      </c>
      <c r="C17" s="8" t="s">
        <v>50</v>
      </c>
      <c r="D17" s="9">
        <v>1</v>
      </c>
      <c r="E17" s="10"/>
      <c r="F17" s="10">
        <f>공종별내역서!F298</f>
        <v>0</v>
      </c>
      <c r="G17" s="10"/>
      <c r="H17" s="10">
        <f>공종별내역서!H298</f>
        <v>0</v>
      </c>
      <c r="I17" s="10"/>
      <c r="J17" s="10">
        <f>공종별내역서!J298</f>
        <v>0</v>
      </c>
      <c r="K17" s="10"/>
      <c r="L17" s="10">
        <f>공종별내역서!L298</f>
        <v>0</v>
      </c>
      <c r="M17" s="8" t="s">
        <v>50</v>
      </c>
      <c r="N17" s="2" t="s">
        <v>111</v>
      </c>
      <c r="O17" s="2" t="s">
        <v>50</v>
      </c>
      <c r="P17" s="2" t="s">
        <v>52</v>
      </c>
      <c r="Q17" s="2" t="s">
        <v>50</v>
      </c>
      <c r="R17" s="3">
        <v>4</v>
      </c>
      <c r="S17" s="2" t="s">
        <v>50</v>
      </c>
      <c r="T17" s="6"/>
    </row>
    <row r="18" spans="1:20" ht="30" customHeight="1" x14ac:dyDescent="0.3">
      <c r="A18" s="8"/>
      <c r="B18" s="8" t="s">
        <v>50</v>
      </c>
      <c r="C18" s="8" t="s">
        <v>50</v>
      </c>
      <c r="D18" s="9">
        <v>1</v>
      </c>
      <c r="E18" s="10"/>
      <c r="F18" s="10"/>
      <c r="G18" s="10"/>
      <c r="H18" s="10"/>
      <c r="I18" s="10"/>
      <c r="J18" s="10"/>
      <c r="K18" s="10"/>
      <c r="L18" s="10"/>
      <c r="M18" s="8" t="s">
        <v>50</v>
      </c>
      <c r="N18" s="2" t="s">
        <v>119</v>
      </c>
      <c r="O18" s="2" t="s">
        <v>50</v>
      </c>
      <c r="P18" s="2" t="s">
        <v>50</v>
      </c>
      <c r="Q18" s="2" t="s">
        <v>120</v>
      </c>
      <c r="R18" s="3">
        <v>4</v>
      </c>
      <c r="S18" s="2" t="s">
        <v>50</v>
      </c>
      <c r="T18" s="6">
        <f>L18*1</f>
        <v>0</v>
      </c>
    </row>
    <row r="19" spans="1:20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T27" s="5"/>
    </row>
    <row r="28" spans="1:20" ht="30" customHeight="1" x14ac:dyDescent="0.3">
      <c r="A28" s="8" t="s">
        <v>61</v>
      </c>
      <c r="B28" s="9"/>
      <c r="C28" s="9"/>
      <c r="D28" s="9"/>
      <c r="E28" s="9"/>
      <c r="F28" s="10">
        <f>SUM(F5:F27)</f>
        <v>0</v>
      </c>
      <c r="G28" s="10"/>
      <c r="H28" s="10">
        <f t="shared" ref="H28:L28" si="0">SUM(H5:H27)</f>
        <v>0</v>
      </c>
      <c r="I28" s="10"/>
      <c r="J28" s="10">
        <f t="shared" si="0"/>
        <v>0</v>
      </c>
      <c r="K28" s="10"/>
      <c r="L28" s="10">
        <f t="shared" si="0"/>
        <v>0</v>
      </c>
      <c r="M28" s="9"/>
      <c r="T28" s="5"/>
    </row>
    <row r="29" spans="1:20" x14ac:dyDescent="0.3">
      <c r="F29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300"/>
  <sheetViews>
    <sheetView zoomScale="80" zoomScaleNormal="80" workbookViewId="0">
      <pane ySplit="4" topLeftCell="A179" activePane="bottomLeft" state="frozen"/>
      <selection pane="bottomLeft" activeCell="A187" sqref="A187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8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103" t="s">
        <v>292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48" ht="30" customHeight="1" x14ac:dyDescent="0.3">
      <c r="A2" s="100" t="s">
        <v>1</v>
      </c>
      <c r="B2" s="100" t="s">
        <v>2</v>
      </c>
      <c r="C2" s="100" t="s">
        <v>3</v>
      </c>
      <c r="D2" s="100" t="s">
        <v>4</v>
      </c>
      <c r="E2" s="100" t="s">
        <v>5</v>
      </c>
      <c r="F2" s="100"/>
      <c r="G2" s="100" t="s">
        <v>8</v>
      </c>
      <c r="H2" s="100"/>
      <c r="I2" s="100" t="s">
        <v>9</v>
      </c>
      <c r="J2" s="100"/>
      <c r="K2" s="100" t="s">
        <v>10</v>
      </c>
      <c r="L2" s="100"/>
      <c r="M2" s="100" t="s">
        <v>11</v>
      </c>
      <c r="N2" s="99" t="s">
        <v>19</v>
      </c>
      <c r="O2" s="99" t="s">
        <v>13</v>
      </c>
      <c r="P2" s="99" t="s">
        <v>20</v>
      </c>
      <c r="Q2" s="99" t="s">
        <v>12</v>
      </c>
      <c r="R2" s="99" t="s">
        <v>21</v>
      </c>
      <c r="S2" s="99" t="s">
        <v>22</v>
      </c>
      <c r="T2" s="99" t="s">
        <v>23</v>
      </c>
      <c r="U2" s="99" t="s">
        <v>24</v>
      </c>
      <c r="V2" s="99" t="s">
        <v>25</v>
      </c>
      <c r="W2" s="99" t="s">
        <v>26</v>
      </c>
      <c r="X2" s="99" t="s">
        <v>27</v>
      </c>
      <c r="Y2" s="99" t="s">
        <v>28</v>
      </c>
      <c r="Z2" s="99" t="s">
        <v>29</v>
      </c>
      <c r="AA2" s="99" t="s">
        <v>30</v>
      </c>
      <c r="AB2" s="99" t="s">
        <v>31</v>
      </c>
      <c r="AC2" s="99" t="s">
        <v>32</v>
      </c>
      <c r="AD2" s="99" t="s">
        <v>33</v>
      </c>
      <c r="AE2" s="99" t="s">
        <v>34</v>
      </c>
      <c r="AF2" s="99" t="s">
        <v>35</v>
      </c>
      <c r="AG2" s="99" t="s">
        <v>36</v>
      </c>
      <c r="AH2" s="99" t="s">
        <v>37</v>
      </c>
      <c r="AI2" s="99" t="s">
        <v>38</v>
      </c>
      <c r="AJ2" s="99" t="s">
        <v>39</v>
      </c>
      <c r="AK2" s="99" t="s">
        <v>40</v>
      </c>
      <c r="AL2" s="99" t="s">
        <v>41</v>
      </c>
      <c r="AM2" s="99" t="s">
        <v>42</v>
      </c>
      <c r="AN2" s="99" t="s">
        <v>43</v>
      </c>
      <c r="AO2" s="99" t="s">
        <v>44</v>
      </c>
      <c r="AP2" s="99" t="s">
        <v>45</v>
      </c>
      <c r="AQ2" s="99" t="s">
        <v>46</v>
      </c>
      <c r="AR2" s="99" t="s">
        <v>47</v>
      </c>
      <c r="AS2" s="99" t="s">
        <v>15</v>
      </c>
      <c r="AT2" s="99" t="s">
        <v>16</v>
      </c>
      <c r="AU2" s="99" t="s">
        <v>48</v>
      </c>
      <c r="AV2" s="99" t="s">
        <v>49</v>
      </c>
    </row>
    <row r="3" spans="1:48" ht="30" customHeight="1" x14ac:dyDescent="0.3">
      <c r="A3" s="100"/>
      <c r="B3" s="100"/>
      <c r="C3" s="100"/>
      <c r="D3" s="100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100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</row>
    <row r="4" spans="1:48" ht="30" customHeight="1" x14ac:dyDescent="0.3">
      <c r="A4" s="8" t="s">
        <v>53</v>
      </c>
      <c r="B4" s="2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54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57</v>
      </c>
      <c r="B5" s="8" t="s">
        <v>58</v>
      </c>
      <c r="C5" s="8" t="s">
        <v>56</v>
      </c>
      <c r="D5" s="17">
        <v>463.4</v>
      </c>
      <c r="E5" s="11">
        <v>0</v>
      </c>
      <c r="F5" s="11">
        <f>D5*E5</f>
        <v>0</v>
      </c>
      <c r="G5" s="11">
        <v>0</v>
      </c>
      <c r="H5" s="11">
        <f>D5*G5</f>
        <v>0</v>
      </c>
      <c r="I5" s="11"/>
      <c r="J5" s="11">
        <f>D5*I5</f>
        <v>0</v>
      </c>
      <c r="K5" s="11">
        <f>E5+G5+I5</f>
        <v>0</v>
      </c>
      <c r="L5" s="11">
        <f>D5*K5</f>
        <v>0</v>
      </c>
      <c r="M5" s="8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/>
      <c r="AS5" s="2"/>
      <c r="AT5" s="3"/>
      <c r="AU5" s="2"/>
      <c r="AV5" s="3"/>
    </row>
    <row r="6" spans="1:48" ht="30" customHeight="1" x14ac:dyDescent="0.3">
      <c r="A6" s="8" t="s">
        <v>59</v>
      </c>
      <c r="B6" s="8" t="s">
        <v>60</v>
      </c>
      <c r="C6" s="8" t="s">
        <v>56</v>
      </c>
      <c r="D6" s="17">
        <v>463.4</v>
      </c>
      <c r="E6" s="11"/>
      <c r="F6" s="11">
        <f t="shared" ref="F6:F8" si="0">D6*E6</f>
        <v>0</v>
      </c>
      <c r="G6" s="11"/>
      <c r="H6" s="11">
        <f t="shared" ref="H6:H8" si="1">D6*G6</f>
        <v>0</v>
      </c>
      <c r="I6" s="11"/>
      <c r="J6" s="11">
        <f t="shared" ref="J6:J8" si="2">D6*I6</f>
        <v>0</v>
      </c>
      <c r="K6" s="11">
        <f t="shared" ref="K6:K8" si="3">E6+G6+I6</f>
        <v>0</v>
      </c>
      <c r="L6" s="11">
        <f t="shared" ref="L6:L8" si="4">D6*K6</f>
        <v>0</v>
      </c>
      <c r="M6" s="8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/>
      <c r="AS6" s="2"/>
      <c r="AT6" s="3"/>
      <c r="AU6" s="2"/>
      <c r="AV6" s="3"/>
    </row>
    <row r="7" spans="1:48" ht="30" customHeight="1" x14ac:dyDescent="0.3">
      <c r="A7" s="8"/>
      <c r="B7" s="8"/>
      <c r="C7" s="8"/>
      <c r="D7" s="17"/>
      <c r="E7" s="11"/>
      <c r="F7" s="11">
        <f t="shared" si="0"/>
        <v>0</v>
      </c>
      <c r="G7" s="11"/>
      <c r="H7" s="11">
        <f t="shared" si="1"/>
        <v>0</v>
      </c>
      <c r="I7" s="11"/>
      <c r="J7" s="11">
        <f t="shared" si="2"/>
        <v>0</v>
      </c>
      <c r="K7" s="11">
        <f t="shared" si="3"/>
        <v>0</v>
      </c>
      <c r="L7" s="11">
        <f t="shared" si="4"/>
        <v>0</v>
      </c>
      <c r="M7" s="8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/>
      <c r="AS7" s="2"/>
      <c r="AT7" s="3"/>
      <c r="AU7" s="2"/>
      <c r="AV7" s="3"/>
    </row>
    <row r="8" spans="1:48" ht="30" customHeight="1" x14ac:dyDescent="0.3">
      <c r="A8" s="8"/>
      <c r="B8" s="8"/>
      <c r="C8" s="8"/>
      <c r="D8" s="9"/>
      <c r="E8" s="11"/>
      <c r="F8" s="11">
        <f t="shared" si="0"/>
        <v>0</v>
      </c>
      <c r="G8" s="11"/>
      <c r="H8" s="11">
        <f t="shared" si="1"/>
        <v>0</v>
      </c>
      <c r="I8" s="11"/>
      <c r="J8" s="11">
        <f t="shared" si="2"/>
        <v>0</v>
      </c>
      <c r="K8" s="11">
        <f t="shared" si="3"/>
        <v>0</v>
      </c>
      <c r="L8" s="11">
        <f t="shared" si="4"/>
        <v>0</v>
      </c>
      <c r="M8" s="8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/>
      <c r="AS8" s="2"/>
      <c r="AT8" s="3"/>
      <c r="AU8" s="2"/>
      <c r="AV8" s="3"/>
    </row>
    <row r="9" spans="1:48" ht="30" customHeight="1" x14ac:dyDescent="0.3">
      <c r="A9" s="8"/>
      <c r="B9" s="8"/>
      <c r="C9" s="8"/>
      <c r="D9" s="9"/>
      <c r="E9" s="11"/>
      <c r="F9" s="11"/>
      <c r="G9" s="11"/>
      <c r="H9" s="11"/>
      <c r="I9" s="11"/>
      <c r="J9" s="11"/>
      <c r="K9" s="11"/>
      <c r="L9" s="11"/>
      <c r="M9" s="8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/>
      <c r="AS9" s="2"/>
      <c r="AT9" s="3"/>
      <c r="AU9" s="2"/>
      <c r="AV9" s="3"/>
    </row>
    <row r="10" spans="1:48" ht="30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3">
      <c r="A26" s="8" t="s">
        <v>61</v>
      </c>
      <c r="B26" s="9"/>
      <c r="C26" s="9"/>
      <c r="D26" s="9"/>
      <c r="E26" s="9"/>
      <c r="F26" s="11">
        <f>SUM(F5:F25)</f>
        <v>0</v>
      </c>
      <c r="G26" s="9"/>
      <c r="H26" s="11">
        <f>SUM(H5:H25)</f>
        <v>0</v>
      </c>
      <c r="I26" s="9"/>
      <c r="J26" s="11">
        <f>SUM(J5:J25)</f>
        <v>0</v>
      </c>
      <c r="K26" s="9"/>
      <c r="L26" s="11">
        <f>SUM(L5:L25)</f>
        <v>0</v>
      </c>
      <c r="M26" s="9"/>
    </row>
    <row r="27" spans="1:48" ht="30" customHeight="1" x14ac:dyDescent="0.3">
      <c r="A27" s="8" t="s">
        <v>62</v>
      </c>
      <c r="B27" s="8" t="s">
        <v>50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"/>
      <c r="O27" s="3"/>
      <c r="P27" s="3"/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 x14ac:dyDescent="0.3">
      <c r="A28" s="8" t="s">
        <v>65</v>
      </c>
      <c r="B28" s="8" t="s">
        <v>237</v>
      </c>
      <c r="C28" s="8" t="s">
        <v>56</v>
      </c>
      <c r="D28" s="17">
        <v>380</v>
      </c>
      <c r="E28" s="11"/>
      <c r="F28" s="11">
        <f>D28*E28</f>
        <v>0</v>
      </c>
      <c r="G28" s="11"/>
      <c r="H28" s="11">
        <f t="shared" ref="H28:H39" si="5">D28*G28</f>
        <v>0</v>
      </c>
      <c r="I28" s="11"/>
      <c r="J28" s="11">
        <f t="shared" ref="J28:J39" si="6">D28*I28</f>
        <v>0</v>
      </c>
      <c r="K28" s="11">
        <f t="shared" ref="K28:K39" si="7">E28+G28+I28</f>
        <v>0</v>
      </c>
      <c r="L28" s="11">
        <f t="shared" ref="L28:L39" si="8">D28*K28</f>
        <v>0</v>
      </c>
      <c r="M28" s="8"/>
      <c r="N28" s="2"/>
      <c r="O28" s="2"/>
      <c r="P28" s="2"/>
      <c r="Q28" s="2"/>
      <c r="R28" s="2"/>
      <c r="S28" s="2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"/>
      <c r="AS28" s="2"/>
      <c r="AT28" s="3"/>
      <c r="AU28" s="2"/>
      <c r="AV28" s="3"/>
    </row>
    <row r="29" spans="1:48" ht="30" customHeight="1" x14ac:dyDescent="0.3">
      <c r="A29" s="8" t="s">
        <v>66</v>
      </c>
      <c r="B29" s="8" t="s">
        <v>67</v>
      </c>
      <c r="C29" s="8" t="s">
        <v>68</v>
      </c>
      <c r="D29" s="17">
        <v>250</v>
      </c>
      <c r="E29" s="11"/>
      <c r="F29" s="11">
        <f t="shared" ref="F29:F39" si="9">D29*E29</f>
        <v>0</v>
      </c>
      <c r="G29" s="11"/>
      <c r="H29" s="11">
        <f t="shared" si="5"/>
        <v>0</v>
      </c>
      <c r="I29" s="11"/>
      <c r="J29" s="11">
        <f t="shared" si="6"/>
        <v>0</v>
      </c>
      <c r="K29" s="11">
        <f t="shared" si="7"/>
        <v>0</v>
      </c>
      <c r="L29" s="11">
        <f t="shared" si="8"/>
        <v>0</v>
      </c>
      <c r="M29" s="8"/>
      <c r="N29" s="2"/>
      <c r="O29" s="2"/>
      <c r="P29" s="2"/>
      <c r="Q29" s="2"/>
      <c r="R29" s="2"/>
      <c r="S29" s="2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/>
      <c r="AS29" s="2"/>
      <c r="AT29" s="3"/>
      <c r="AU29" s="2"/>
      <c r="AV29" s="3"/>
    </row>
    <row r="30" spans="1:48" ht="30" customHeight="1" x14ac:dyDescent="0.3">
      <c r="A30" s="8" t="s">
        <v>232</v>
      </c>
      <c r="B30" s="8" t="s">
        <v>233</v>
      </c>
      <c r="C30" s="8" t="s">
        <v>68</v>
      </c>
      <c r="D30" s="17">
        <v>250</v>
      </c>
      <c r="E30" s="11"/>
      <c r="F30" s="11">
        <f t="shared" si="9"/>
        <v>0</v>
      </c>
      <c r="G30" s="11"/>
      <c r="H30" s="11">
        <f t="shared" si="5"/>
        <v>0</v>
      </c>
      <c r="I30" s="11"/>
      <c r="J30" s="11">
        <f t="shared" si="6"/>
        <v>0</v>
      </c>
      <c r="K30" s="11">
        <f t="shared" si="7"/>
        <v>0</v>
      </c>
      <c r="L30" s="11">
        <f t="shared" si="8"/>
        <v>0</v>
      </c>
      <c r="M30" s="8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/>
      <c r="AS30" s="2"/>
      <c r="AT30" s="3"/>
      <c r="AU30" s="2"/>
      <c r="AV30" s="3"/>
    </row>
    <row r="31" spans="1:48" ht="30" customHeight="1" x14ac:dyDescent="0.3">
      <c r="A31" s="8" t="s">
        <v>240</v>
      </c>
      <c r="B31" s="8" t="s">
        <v>241</v>
      </c>
      <c r="C31" s="8" t="s">
        <v>70</v>
      </c>
      <c r="D31" s="17">
        <v>9</v>
      </c>
      <c r="E31" s="11"/>
      <c r="F31" s="11">
        <f t="shared" si="9"/>
        <v>0</v>
      </c>
      <c r="G31" s="11"/>
      <c r="H31" s="11">
        <f t="shared" si="5"/>
        <v>0</v>
      </c>
      <c r="I31" s="11"/>
      <c r="J31" s="11">
        <f t="shared" si="6"/>
        <v>0</v>
      </c>
      <c r="K31" s="11">
        <f t="shared" si="7"/>
        <v>0</v>
      </c>
      <c r="L31" s="11">
        <f t="shared" si="8"/>
        <v>0</v>
      </c>
      <c r="M31" s="8"/>
      <c r="N31" s="2"/>
      <c r="O31" s="2"/>
      <c r="P31" s="2"/>
      <c r="Q31" s="2"/>
      <c r="R31" s="2"/>
      <c r="S31" s="2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/>
      <c r="AS31" s="2"/>
      <c r="AT31" s="3"/>
      <c r="AU31" s="2"/>
      <c r="AV31" s="3"/>
    </row>
    <row r="32" spans="1:48" ht="30" customHeight="1" x14ac:dyDescent="0.3">
      <c r="A32" s="8" t="s">
        <v>257</v>
      </c>
      <c r="B32" s="8"/>
      <c r="C32" s="8" t="s">
        <v>68</v>
      </c>
      <c r="D32" s="17">
        <v>48</v>
      </c>
      <c r="E32" s="11"/>
      <c r="F32" s="11">
        <f t="shared" si="9"/>
        <v>0</v>
      </c>
      <c r="G32" s="11"/>
      <c r="H32" s="11">
        <f t="shared" si="5"/>
        <v>0</v>
      </c>
      <c r="I32" s="11"/>
      <c r="J32" s="11">
        <f t="shared" si="6"/>
        <v>0</v>
      </c>
      <c r="K32" s="11">
        <f t="shared" si="7"/>
        <v>0</v>
      </c>
      <c r="L32" s="11">
        <f t="shared" si="8"/>
        <v>0</v>
      </c>
      <c r="M32" s="8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/>
      <c r="AS32" s="2"/>
      <c r="AT32" s="3"/>
      <c r="AU32" s="2"/>
      <c r="AV32" s="3"/>
    </row>
    <row r="33" spans="1:48" ht="30" customHeight="1" x14ac:dyDescent="0.3">
      <c r="A33" s="8" t="s">
        <v>242</v>
      </c>
      <c r="B33" s="8"/>
      <c r="C33" s="8" t="s">
        <v>70</v>
      </c>
      <c r="D33" s="17">
        <v>1</v>
      </c>
      <c r="E33" s="11"/>
      <c r="F33" s="11">
        <f t="shared" si="9"/>
        <v>0</v>
      </c>
      <c r="G33" s="11"/>
      <c r="H33" s="11">
        <f t="shared" si="5"/>
        <v>0</v>
      </c>
      <c r="I33" s="11"/>
      <c r="J33" s="11">
        <f t="shared" si="6"/>
        <v>0</v>
      </c>
      <c r="K33" s="11">
        <f t="shared" si="7"/>
        <v>0</v>
      </c>
      <c r="L33" s="11">
        <f t="shared" si="8"/>
        <v>0</v>
      </c>
      <c r="M33" s="8"/>
      <c r="N33" s="2"/>
      <c r="O33" s="2"/>
      <c r="P33" s="2"/>
      <c r="Q33" s="2"/>
      <c r="R33" s="2"/>
      <c r="S33" s="2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/>
      <c r="AS33" s="2"/>
      <c r="AT33" s="3"/>
      <c r="AU33" s="2"/>
      <c r="AV33" s="3"/>
    </row>
    <row r="34" spans="1:48" ht="30" customHeight="1" x14ac:dyDescent="0.3">
      <c r="A34" s="8" t="s">
        <v>71</v>
      </c>
      <c r="B34" s="8" t="s">
        <v>72</v>
      </c>
      <c r="C34" s="8" t="s">
        <v>70</v>
      </c>
      <c r="D34" s="17">
        <v>1</v>
      </c>
      <c r="E34" s="11"/>
      <c r="F34" s="11">
        <f t="shared" si="9"/>
        <v>0</v>
      </c>
      <c r="G34" s="11"/>
      <c r="H34" s="11">
        <f t="shared" si="5"/>
        <v>0</v>
      </c>
      <c r="I34" s="11"/>
      <c r="J34" s="11">
        <f t="shared" si="6"/>
        <v>0</v>
      </c>
      <c r="K34" s="11">
        <f t="shared" si="7"/>
        <v>0</v>
      </c>
      <c r="L34" s="11">
        <f t="shared" si="8"/>
        <v>0</v>
      </c>
      <c r="M34" s="8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/>
      <c r="AS34" s="2"/>
      <c r="AT34" s="3"/>
      <c r="AU34" s="2"/>
      <c r="AV34" s="3"/>
    </row>
    <row r="35" spans="1:48" ht="30" customHeight="1" x14ac:dyDescent="0.3">
      <c r="A35" s="8" t="s">
        <v>238</v>
      </c>
      <c r="B35" s="8" t="s">
        <v>239</v>
      </c>
      <c r="C35" s="8" t="s">
        <v>70</v>
      </c>
      <c r="D35" s="17">
        <v>1</v>
      </c>
      <c r="E35" s="11"/>
      <c r="F35" s="11">
        <f t="shared" si="9"/>
        <v>0</v>
      </c>
      <c r="G35" s="11"/>
      <c r="H35" s="11">
        <f t="shared" si="5"/>
        <v>0</v>
      </c>
      <c r="I35" s="11"/>
      <c r="J35" s="11">
        <f t="shared" si="6"/>
        <v>0</v>
      </c>
      <c r="K35" s="11">
        <f t="shared" si="7"/>
        <v>0</v>
      </c>
      <c r="L35" s="11">
        <f t="shared" si="8"/>
        <v>0</v>
      </c>
      <c r="M35" s="8"/>
      <c r="N35" s="2"/>
      <c r="O35" s="2"/>
      <c r="P35" s="2"/>
      <c r="Q35" s="2"/>
      <c r="R35" s="2"/>
      <c r="S35" s="2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"/>
      <c r="AS35" s="2"/>
      <c r="AT35" s="3"/>
      <c r="AU35" s="2"/>
      <c r="AV35" s="3"/>
    </row>
    <row r="36" spans="1:48" ht="30" customHeight="1" x14ac:dyDescent="0.3">
      <c r="A36" s="8" t="s">
        <v>243</v>
      </c>
      <c r="B36" s="8"/>
      <c r="C36" s="8" t="s">
        <v>70</v>
      </c>
      <c r="D36" s="17">
        <v>1</v>
      </c>
      <c r="E36" s="11"/>
      <c r="F36" s="11">
        <f t="shared" si="9"/>
        <v>0</v>
      </c>
      <c r="G36" s="11"/>
      <c r="H36" s="11">
        <f t="shared" si="5"/>
        <v>0</v>
      </c>
      <c r="I36" s="11"/>
      <c r="J36" s="11">
        <f t="shared" si="6"/>
        <v>0</v>
      </c>
      <c r="K36" s="11">
        <f t="shared" si="7"/>
        <v>0</v>
      </c>
      <c r="L36" s="11">
        <f t="shared" si="8"/>
        <v>0</v>
      </c>
      <c r="M36" s="8"/>
      <c r="N36" s="2"/>
      <c r="O36" s="2"/>
      <c r="P36" s="2"/>
      <c r="Q36" s="2"/>
      <c r="R36" s="2"/>
      <c r="S36" s="2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"/>
      <c r="AS36" s="2"/>
      <c r="AT36" s="3"/>
      <c r="AU36" s="2"/>
      <c r="AV36" s="3"/>
    </row>
    <row r="37" spans="1:48" ht="30" customHeight="1" x14ac:dyDescent="0.3">
      <c r="A37" s="8" t="s">
        <v>245</v>
      </c>
      <c r="B37" s="8" t="s">
        <v>244</v>
      </c>
      <c r="C37" s="8" t="s">
        <v>70</v>
      </c>
      <c r="D37" s="17">
        <v>1</v>
      </c>
      <c r="E37" s="11"/>
      <c r="F37" s="11">
        <f t="shared" si="9"/>
        <v>0</v>
      </c>
      <c r="G37" s="11"/>
      <c r="H37" s="11">
        <f t="shared" si="5"/>
        <v>0</v>
      </c>
      <c r="I37" s="11"/>
      <c r="J37" s="11">
        <f t="shared" si="6"/>
        <v>0</v>
      </c>
      <c r="K37" s="11">
        <f t="shared" si="7"/>
        <v>0</v>
      </c>
      <c r="L37" s="11">
        <f t="shared" si="8"/>
        <v>0</v>
      </c>
      <c r="M37" s="8"/>
      <c r="N37" s="2"/>
      <c r="O37" s="2"/>
      <c r="P37" s="2"/>
      <c r="Q37" s="2"/>
      <c r="R37" s="2"/>
      <c r="S37" s="2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"/>
      <c r="AS37" s="2"/>
      <c r="AT37" s="3"/>
      <c r="AU37" s="2"/>
      <c r="AV37" s="3"/>
    </row>
    <row r="38" spans="1:48" ht="30" customHeight="1" x14ac:dyDescent="0.3">
      <c r="A38" s="8"/>
      <c r="B38" s="8"/>
      <c r="C38" s="8"/>
      <c r="D38" s="9"/>
      <c r="E38" s="11"/>
      <c r="F38" s="11">
        <f t="shared" si="9"/>
        <v>0</v>
      </c>
      <c r="G38" s="11"/>
      <c r="H38" s="11">
        <f t="shared" si="5"/>
        <v>0</v>
      </c>
      <c r="I38" s="11"/>
      <c r="J38" s="11">
        <f t="shared" si="6"/>
        <v>0</v>
      </c>
      <c r="K38" s="11">
        <f t="shared" si="7"/>
        <v>0</v>
      </c>
      <c r="L38" s="11">
        <f t="shared" si="8"/>
        <v>0</v>
      </c>
      <c r="M38" s="8"/>
      <c r="N38" s="2"/>
      <c r="O38" s="2"/>
      <c r="P38" s="2"/>
      <c r="Q38" s="2"/>
      <c r="R38" s="2"/>
      <c r="S38" s="2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"/>
      <c r="AS38" s="2"/>
      <c r="AT38" s="3"/>
      <c r="AU38" s="2"/>
      <c r="AV38" s="3"/>
    </row>
    <row r="39" spans="1:48" ht="30" customHeight="1" x14ac:dyDescent="0.3">
      <c r="A39" s="8"/>
      <c r="B39" s="8"/>
      <c r="C39" s="8"/>
      <c r="D39" s="9"/>
      <c r="E39" s="11"/>
      <c r="F39" s="11">
        <f t="shared" si="9"/>
        <v>0</v>
      </c>
      <c r="G39" s="11"/>
      <c r="H39" s="11">
        <f t="shared" si="5"/>
        <v>0</v>
      </c>
      <c r="I39" s="11"/>
      <c r="J39" s="11">
        <f t="shared" si="6"/>
        <v>0</v>
      </c>
      <c r="K39" s="11">
        <f t="shared" si="7"/>
        <v>0</v>
      </c>
      <c r="L39" s="11">
        <f t="shared" si="8"/>
        <v>0</v>
      </c>
      <c r="M39" s="8"/>
      <c r="N39" s="2"/>
      <c r="O39" s="2"/>
      <c r="P39" s="2"/>
      <c r="Q39" s="2"/>
      <c r="R39" s="2"/>
      <c r="S39" s="2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"/>
      <c r="AS39" s="2"/>
      <c r="AT39" s="3"/>
      <c r="AU39" s="2"/>
      <c r="AV39" s="3"/>
    </row>
    <row r="40" spans="1:48" ht="30" customHeight="1" x14ac:dyDescent="0.3">
      <c r="A40" s="8"/>
      <c r="B40" s="8"/>
      <c r="C40" s="8"/>
      <c r="D40" s="9"/>
      <c r="E40" s="11"/>
      <c r="F40" s="11"/>
      <c r="G40" s="11"/>
      <c r="H40" s="11"/>
      <c r="I40" s="11"/>
      <c r="J40" s="11"/>
      <c r="K40" s="11"/>
      <c r="L40" s="11"/>
      <c r="M40" s="8"/>
      <c r="N40" s="2"/>
      <c r="O40" s="2"/>
      <c r="P40" s="2"/>
      <c r="Q40" s="2"/>
      <c r="R40" s="2"/>
      <c r="S40" s="2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"/>
      <c r="AS40" s="2"/>
      <c r="AT40" s="3"/>
      <c r="AU40" s="2"/>
      <c r="AV40" s="3"/>
    </row>
    <row r="41" spans="1:48" ht="30" customHeight="1" x14ac:dyDescent="0.3">
      <c r="A41" s="8"/>
      <c r="B41" s="8"/>
      <c r="C41" s="8"/>
      <c r="D41" s="9"/>
      <c r="E41" s="11"/>
      <c r="F41" s="11"/>
      <c r="G41" s="11"/>
      <c r="H41" s="11"/>
      <c r="I41" s="11"/>
      <c r="J41" s="11"/>
      <c r="K41" s="11"/>
      <c r="L41" s="11"/>
      <c r="M41" s="8"/>
      <c r="N41" s="2"/>
      <c r="O41" s="2"/>
      <c r="P41" s="2"/>
      <c r="Q41" s="2"/>
      <c r="R41" s="2"/>
      <c r="S41" s="2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"/>
      <c r="AS41" s="2"/>
      <c r="AT41" s="3"/>
      <c r="AU41" s="2"/>
      <c r="AV41" s="3"/>
    </row>
    <row r="42" spans="1:48" ht="30" customHeight="1" x14ac:dyDescent="0.3">
      <c r="A42" s="8"/>
      <c r="B42" s="8"/>
      <c r="C42" s="8"/>
      <c r="D42" s="9"/>
      <c r="E42" s="11"/>
      <c r="F42" s="11"/>
      <c r="G42" s="11"/>
      <c r="H42" s="11"/>
      <c r="I42" s="11"/>
      <c r="J42" s="11"/>
      <c r="K42" s="11"/>
      <c r="L42" s="11"/>
      <c r="M42" s="8"/>
      <c r="N42" s="2"/>
      <c r="O42" s="2"/>
      <c r="P42" s="2"/>
      <c r="Q42" s="2"/>
      <c r="R42" s="2"/>
      <c r="S42" s="2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"/>
      <c r="AS42" s="2"/>
      <c r="AT42" s="3"/>
      <c r="AU42" s="2"/>
      <c r="AV42" s="3"/>
    </row>
    <row r="43" spans="1:48" ht="30" customHeight="1" x14ac:dyDescent="0.3">
      <c r="A43" s="8"/>
      <c r="B43" s="8"/>
      <c r="C43" s="8"/>
      <c r="D43" s="9"/>
      <c r="E43" s="11"/>
      <c r="F43" s="11"/>
      <c r="G43" s="11"/>
      <c r="H43" s="11"/>
      <c r="I43" s="11"/>
      <c r="J43" s="11"/>
      <c r="K43" s="11"/>
      <c r="L43" s="11"/>
      <c r="M43" s="8"/>
      <c r="N43" s="2"/>
      <c r="O43" s="2"/>
      <c r="P43" s="2"/>
      <c r="Q43" s="2"/>
      <c r="R43" s="2"/>
      <c r="S43" s="2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  <c r="AS43" s="2"/>
      <c r="AT43" s="3"/>
      <c r="AU43" s="2"/>
      <c r="AV43" s="3"/>
    </row>
    <row r="44" spans="1:48" ht="30" customHeight="1" x14ac:dyDescent="0.3">
      <c r="A44" s="8"/>
      <c r="B44" s="8"/>
      <c r="C44" s="8"/>
      <c r="D44" s="9"/>
      <c r="E44" s="11"/>
      <c r="F44" s="11"/>
      <c r="G44" s="11"/>
      <c r="H44" s="11"/>
      <c r="I44" s="11"/>
      <c r="J44" s="11"/>
      <c r="K44" s="11"/>
      <c r="L44" s="11"/>
      <c r="M44" s="8"/>
      <c r="N44" s="2"/>
      <c r="O44" s="2"/>
      <c r="P44" s="2"/>
      <c r="Q44" s="2"/>
      <c r="R44" s="2"/>
      <c r="S44" s="2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  <c r="AS44" s="2"/>
      <c r="AT44" s="3"/>
      <c r="AU44" s="2"/>
      <c r="AV44" s="3"/>
    </row>
    <row r="45" spans="1:48" ht="30" customHeight="1" x14ac:dyDescent="0.3">
      <c r="A45" s="8"/>
      <c r="B45" s="20"/>
      <c r="C45" s="8"/>
      <c r="D45" s="9"/>
      <c r="E45" s="11"/>
      <c r="F45" s="11"/>
      <c r="G45" s="11"/>
      <c r="H45" s="11"/>
      <c r="I45" s="11"/>
      <c r="J45" s="11"/>
      <c r="K45" s="11"/>
      <c r="L45" s="11"/>
      <c r="M45" s="8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  <c r="AS45" s="2"/>
      <c r="AT45" s="3"/>
      <c r="AU45" s="2"/>
      <c r="AV45" s="3"/>
    </row>
    <row r="46" spans="1:48" ht="30" customHeight="1" x14ac:dyDescent="0.3">
      <c r="A46" s="8"/>
      <c r="B46" s="20"/>
      <c r="C46" s="8"/>
      <c r="D46" s="9"/>
      <c r="E46" s="11"/>
      <c r="F46" s="11"/>
      <c r="G46" s="11"/>
      <c r="H46" s="11"/>
      <c r="I46" s="11"/>
      <c r="J46" s="11"/>
      <c r="K46" s="11"/>
      <c r="L46" s="11"/>
      <c r="M46" s="8"/>
      <c r="N46" s="2"/>
      <c r="O46" s="2"/>
      <c r="P46" s="2"/>
      <c r="Q46" s="2"/>
      <c r="R46" s="2"/>
      <c r="S46" s="2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"/>
      <c r="AS46" s="2"/>
      <c r="AT46" s="3"/>
      <c r="AU46" s="2"/>
      <c r="AV46" s="3"/>
    </row>
    <row r="47" spans="1:48" ht="30" customHeight="1" x14ac:dyDescent="0.3">
      <c r="A47" s="8"/>
      <c r="B47" s="8"/>
      <c r="C47" s="8"/>
      <c r="D47" s="9"/>
      <c r="E47" s="11"/>
      <c r="F47" s="11"/>
      <c r="G47" s="11"/>
      <c r="H47" s="11"/>
      <c r="I47" s="11"/>
      <c r="J47" s="11"/>
      <c r="K47" s="11"/>
      <c r="L47" s="11"/>
      <c r="M47" s="8"/>
      <c r="N47" s="2"/>
      <c r="O47" s="2"/>
      <c r="P47" s="2"/>
      <c r="Q47" s="2"/>
      <c r="R47" s="2"/>
      <c r="S47" s="2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2"/>
      <c r="AS47" s="2"/>
      <c r="AT47" s="3"/>
      <c r="AU47" s="2"/>
      <c r="AV47" s="3"/>
    </row>
    <row r="48" spans="1:48" ht="30" customHeight="1" x14ac:dyDescent="0.3">
      <c r="A48" s="8"/>
      <c r="B48" s="8"/>
      <c r="C48" s="8"/>
      <c r="D48" s="9"/>
      <c r="E48" s="11"/>
      <c r="F48" s="11"/>
      <c r="G48" s="11"/>
      <c r="H48" s="11"/>
      <c r="I48" s="11"/>
      <c r="J48" s="11"/>
      <c r="K48" s="11"/>
      <c r="L48" s="11"/>
      <c r="M48" s="8"/>
      <c r="N48" s="2"/>
      <c r="O48" s="2"/>
      <c r="P48" s="2"/>
      <c r="Q48" s="2"/>
      <c r="R48" s="2"/>
      <c r="S48" s="2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2"/>
      <c r="AS48" s="2"/>
      <c r="AT48" s="3"/>
      <c r="AU48" s="2"/>
      <c r="AV48" s="3"/>
    </row>
    <row r="49" spans="1:48" ht="30" customHeight="1" x14ac:dyDescent="0.3">
      <c r="A49" s="8"/>
      <c r="B49" s="8"/>
      <c r="C49" s="8"/>
      <c r="D49" s="9"/>
      <c r="E49" s="11"/>
      <c r="F49" s="11"/>
      <c r="G49" s="11"/>
      <c r="H49" s="11"/>
      <c r="I49" s="11"/>
      <c r="J49" s="11"/>
      <c r="K49" s="11"/>
      <c r="L49" s="11"/>
      <c r="M49" s="8"/>
      <c r="N49" s="2"/>
      <c r="O49" s="2"/>
      <c r="P49" s="2"/>
      <c r="Q49" s="2"/>
      <c r="R49" s="2"/>
      <c r="S49" s="2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"/>
      <c r="AS49" s="2"/>
      <c r="AT49" s="3"/>
      <c r="AU49" s="2"/>
      <c r="AV49" s="3"/>
    </row>
    <row r="50" spans="1:48" ht="30" customHeight="1" x14ac:dyDescent="0.3">
      <c r="A50" s="8"/>
      <c r="B50" s="8"/>
      <c r="C50" s="8"/>
      <c r="D50" s="9"/>
      <c r="E50" s="11"/>
      <c r="F50" s="11"/>
      <c r="G50" s="11"/>
      <c r="H50" s="11"/>
      <c r="I50" s="11"/>
      <c r="J50" s="11"/>
      <c r="K50" s="11"/>
      <c r="L50" s="11"/>
      <c r="M50" s="8"/>
      <c r="N50" s="2"/>
      <c r="O50" s="2"/>
      <c r="P50" s="2"/>
      <c r="Q50" s="2"/>
      <c r="R50" s="2"/>
      <c r="S50" s="2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"/>
      <c r="AS50" s="2"/>
      <c r="AT50" s="3"/>
      <c r="AU50" s="2"/>
      <c r="AV50" s="3"/>
    </row>
    <row r="51" spans="1:48" ht="30" customHeight="1" x14ac:dyDescent="0.3">
      <c r="A51" s="8"/>
      <c r="B51" s="8"/>
      <c r="C51" s="8"/>
      <c r="D51" s="9"/>
      <c r="E51" s="11"/>
      <c r="F51" s="11"/>
      <c r="G51" s="11"/>
      <c r="H51" s="11"/>
      <c r="I51" s="11"/>
      <c r="J51" s="11"/>
      <c r="K51" s="11"/>
      <c r="L51" s="11"/>
      <c r="M51" s="8"/>
      <c r="N51" s="2"/>
      <c r="O51" s="2"/>
      <c r="P51" s="2"/>
      <c r="Q51" s="2"/>
      <c r="R51" s="2"/>
      <c r="S51" s="2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"/>
      <c r="AS51" s="2"/>
      <c r="AT51" s="3"/>
      <c r="AU51" s="2"/>
      <c r="AV51" s="3"/>
    </row>
    <row r="52" spans="1:48" ht="30" customHeight="1" x14ac:dyDescent="0.3">
      <c r="A52" s="8"/>
      <c r="B52" s="8"/>
      <c r="C52" s="8"/>
      <c r="D52" s="9"/>
      <c r="E52" s="11"/>
      <c r="F52" s="11"/>
      <c r="G52" s="11"/>
      <c r="H52" s="11"/>
      <c r="I52" s="11"/>
      <c r="J52" s="11"/>
      <c r="K52" s="11"/>
      <c r="L52" s="11"/>
      <c r="M52" s="8"/>
      <c r="N52" s="2"/>
      <c r="O52" s="2"/>
      <c r="P52" s="2"/>
      <c r="Q52" s="2"/>
      <c r="R52" s="2"/>
      <c r="S52" s="2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"/>
      <c r="AS52" s="2"/>
      <c r="AT52" s="3"/>
      <c r="AU52" s="2"/>
      <c r="AV52" s="3"/>
    </row>
    <row r="53" spans="1:48" ht="30" customHeight="1" x14ac:dyDescent="0.3">
      <c r="A53" s="8"/>
      <c r="B53" s="8"/>
      <c r="C53" s="8"/>
      <c r="D53" s="9"/>
      <c r="E53" s="11"/>
      <c r="F53" s="11"/>
      <c r="G53" s="11"/>
      <c r="H53" s="11"/>
      <c r="I53" s="11"/>
      <c r="J53" s="11"/>
      <c r="K53" s="11"/>
      <c r="L53" s="11"/>
      <c r="M53" s="8"/>
      <c r="N53" s="2"/>
      <c r="O53" s="2"/>
      <c r="P53" s="2"/>
      <c r="Q53" s="2"/>
      <c r="R53" s="2"/>
      <c r="S53" s="2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/>
      <c r="AS53" s="2"/>
      <c r="AT53" s="3"/>
      <c r="AU53" s="2"/>
      <c r="AV53" s="3"/>
    </row>
    <row r="54" spans="1:48" ht="30" customHeight="1" x14ac:dyDescent="0.3">
      <c r="A54" s="8"/>
      <c r="B54" s="8"/>
      <c r="C54" s="8"/>
      <c r="D54" s="9"/>
      <c r="E54" s="11"/>
      <c r="F54" s="11"/>
      <c r="G54" s="11"/>
      <c r="H54" s="11"/>
      <c r="I54" s="11"/>
      <c r="J54" s="11"/>
      <c r="K54" s="11"/>
      <c r="L54" s="11"/>
      <c r="M54" s="8"/>
      <c r="N54" s="2"/>
      <c r="O54" s="2"/>
      <c r="P54" s="2"/>
      <c r="Q54" s="2"/>
      <c r="R54" s="2"/>
      <c r="S54" s="2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/>
      <c r="AS54" s="2"/>
      <c r="AT54" s="3"/>
      <c r="AU54" s="2"/>
      <c r="AV54" s="3"/>
    </row>
    <row r="55" spans="1:48" ht="30" customHeight="1" x14ac:dyDescent="0.3">
      <c r="A55" s="8"/>
      <c r="B55" s="8"/>
      <c r="C55" s="8"/>
      <c r="D55" s="9"/>
      <c r="E55" s="11"/>
      <c r="F55" s="11"/>
      <c r="G55" s="11"/>
      <c r="H55" s="11"/>
      <c r="I55" s="11"/>
      <c r="J55" s="11"/>
      <c r="K55" s="11"/>
      <c r="L55" s="11"/>
      <c r="M55" s="8"/>
      <c r="N55" s="2"/>
      <c r="O55" s="2"/>
      <c r="P55" s="2"/>
      <c r="Q55" s="2"/>
      <c r="R55" s="2"/>
      <c r="S55" s="2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/>
      <c r="AS55" s="2"/>
      <c r="AT55" s="3"/>
      <c r="AU55" s="2"/>
      <c r="AV55" s="3"/>
    </row>
    <row r="56" spans="1:48" ht="30" customHeight="1" x14ac:dyDescent="0.3">
      <c r="A56" s="8"/>
      <c r="B56" s="8"/>
      <c r="C56" s="8"/>
      <c r="D56" s="16"/>
      <c r="E56" s="11"/>
      <c r="F56" s="11"/>
      <c r="G56" s="11"/>
      <c r="H56" s="11"/>
      <c r="I56" s="11"/>
      <c r="J56" s="11"/>
      <c r="K56" s="11"/>
      <c r="L56" s="11"/>
      <c r="M56" s="9"/>
    </row>
    <row r="57" spans="1:48" ht="30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48" ht="30" customHeigh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48" ht="30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48" ht="30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48" ht="30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48" ht="30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 x14ac:dyDescent="0.3">
      <c r="A70" s="8" t="s">
        <v>61</v>
      </c>
      <c r="B70" s="9"/>
      <c r="C70" s="9"/>
      <c r="D70" s="9"/>
      <c r="E70" s="9"/>
      <c r="F70" s="11">
        <f>SUM(F28:F69)</f>
        <v>0</v>
      </c>
      <c r="G70" s="11"/>
      <c r="H70" s="11">
        <f t="shared" ref="H70:L70" si="10">SUM(H28:H69)</f>
        <v>0</v>
      </c>
      <c r="I70" s="11"/>
      <c r="J70" s="11">
        <f t="shared" si="10"/>
        <v>0</v>
      </c>
      <c r="K70" s="11"/>
      <c r="L70" s="11">
        <f t="shared" si="10"/>
        <v>0</v>
      </c>
      <c r="M70" s="9"/>
    </row>
    <row r="71" spans="1:48" ht="30" customHeight="1" x14ac:dyDescent="0.3">
      <c r="A71" s="8" t="s">
        <v>73</v>
      </c>
      <c r="B71" s="8" t="s">
        <v>50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3"/>
      <c r="O71" s="3"/>
      <c r="P71" s="3"/>
      <c r="Q71" s="2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0" customHeight="1" x14ac:dyDescent="0.3">
      <c r="A72" s="8" t="s">
        <v>69</v>
      </c>
      <c r="B72" s="8" t="s">
        <v>235</v>
      </c>
      <c r="C72" s="8" t="s">
        <v>56</v>
      </c>
      <c r="D72" s="17">
        <v>150</v>
      </c>
      <c r="E72" s="11">
        <v>0</v>
      </c>
      <c r="F72" s="11">
        <f t="shared" ref="F72:F76" si="11">D72*E72</f>
        <v>0</v>
      </c>
      <c r="G72" s="11">
        <v>0</v>
      </c>
      <c r="H72" s="11">
        <f t="shared" ref="H72:H76" si="12">D72*G72</f>
        <v>0</v>
      </c>
      <c r="I72" s="11">
        <v>0</v>
      </c>
      <c r="J72" s="11">
        <f t="shared" ref="J72:J76" si="13">D72*I72</f>
        <v>0</v>
      </c>
      <c r="K72" s="11">
        <f t="shared" ref="K72:K76" si="14">E72+G72+I72</f>
        <v>0</v>
      </c>
      <c r="L72" s="11">
        <f t="shared" ref="L72:L76" si="15">D72*K72</f>
        <v>0</v>
      </c>
      <c r="M72" s="8"/>
      <c r="N72" s="2"/>
      <c r="O72" s="2"/>
      <c r="P72" s="2"/>
      <c r="Q72" s="2"/>
      <c r="R72" s="2"/>
      <c r="S72" s="2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2"/>
      <c r="AS72" s="2"/>
      <c r="AT72" s="3"/>
      <c r="AU72" s="2"/>
      <c r="AV72" s="3"/>
    </row>
    <row r="73" spans="1:48" ht="30" customHeight="1" x14ac:dyDescent="0.3">
      <c r="A73" s="8" t="s">
        <v>234</v>
      </c>
      <c r="B73" s="8" t="s">
        <v>236</v>
      </c>
      <c r="C73" s="8" t="s">
        <v>56</v>
      </c>
      <c r="D73" s="17">
        <v>520</v>
      </c>
      <c r="E73" s="11"/>
      <c r="F73" s="11">
        <f t="shared" si="11"/>
        <v>0</v>
      </c>
      <c r="G73" s="11"/>
      <c r="H73" s="11">
        <f t="shared" si="12"/>
        <v>0</v>
      </c>
      <c r="I73" s="11"/>
      <c r="J73" s="11">
        <f t="shared" si="13"/>
        <v>0</v>
      </c>
      <c r="K73" s="11">
        <f t="shared" si="14"/>
        <v>0</v>
      </c>
      <c r="L73" s="11">
        <f t="shared" si="15"/>
        <v>0</v>
      </c>
      <c r="M73" s="8"/>
      <c r="N73" s="2"/>
      <c r="O73" s="2"/>
      <c r="P73" s="2"/>
      <c r="Q73" s="2"/>
      <c r="R73" s="2"/>
      <c r="S73" s="2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2"/>
      <c r="AS73" s="2"/>
      <c r="AT73" s="3"/>
      <c r="AU73" s="2"/>
      <c r="AV73" s="3"/>
    </row>
    <row r="74" spans="1:48" ht="30" customHeight="1" x14ac:dyDescent="0.3">
      <c r="A74" s="8" t="s">
        <v>64</v>
      </c>
      <c r="B74" s="8" t="s">
        <v>246</v>
      </c>
      <c r="C74" s="8" t="s">
        <v>56</v>
      </c>
      <c r="D74" s="17">
        <v>150</v>
      </c>
      <c r="E74" s="11"/>
      <c r="F74" s="11">
        <f t="shared" si="11"/>
        <v>0</v>
      </c>
      <c r="G74" s="11"/>
      <c r="H74" s="11">
        <f t="shared" si="12"/>
        <v>0</v>
      </c>
      <c r="I74" s="11"/>
      <c r="J74" s="11">
        <f t="shared" si="13"/>
        <v>0</v>
      </c>
      <c r="K74" s="11">
        <f t="shared" si="14"/>
        <v>0</v>
      </c>
      <c r="L74" s="11">
        <f t="shared" si="15"/>
        <v>0</v>
      </c>
      <c r="M74" s="8"/>
      <c r="N74" s="2"/>
      <c r="O74" s="2"/>
      <c r="P74" s="2"/>
      <c r="Q74" s="2"/>
      <c r="R74" s="2"/>
      <c r="S74" s="2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2"/>
      <c r="AS74" s="2"/>
      <c r="AT74" s="3"/>
      <c r="AU74" s="2"/>
      <c r="AV74" s="3"/>
    </row>
    <row r="75" spans="1:48" ht="30" customHeight="1" x14ac:dyDescent="0.3">
      <c r="A75" s="8"/>
      <c r="B75" s="8"/>
      <c r="C75" s="8"/>
      <c r="D75" s="9"/>
      <c r="E75" s="11"/>
      <c r="F75" s="11">
        <f t="shared" si="11"/>
        <v>0</v>
      </c>
      <c r="G75" s="11"/>
      <c r="H75" s="11">
        <f t="shared" si="12"/>
        <v>0</v>
      </c>
      <c r="I75" s="11"/>
      <c r="J75" s="11">
        <f t="shared" si="13"/>
        <v>0</v>
      </c>
      <c r="K75" s="11">
        <f t="shared" si="14"/>
        <v>0</v>
      </c>
      <c r="L75" s="11">
        <f t="shared" si="15"/>
        <v>0</v>
      </c>
      <c r="M75" s="8"/>
      <c r="N75" s="2"/>
      <c r="O75" s="2"/>
      <c r="P75" s="2"/>
      <c r="Q75" s="2"/>
      <c r="R75" s="2"/>
      <c r="S75" s="2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2"/>
      <c r="AS75" s="2"/>
      <c r="AT75" s="3"/>
      <c r="AU75" s="2"/>
      <c r="AV75" s="3"/>
    </row>
    <row r="76" spans="1:48" ht="30" customHeight="1" x14ac:dyDescent="0.3">
      <c r="A76" s="8"/>
      <c r="B76" s="8"/>
      <c r="C76" s="8"/>
      <c r="D76" s="9"/>
      <c r="E76" s="11"/>
      <c r="F76" s="11">
        <f t="shared" si="11"/>
        <v>0</v>
      </c>
      <c r="G76" s="11"/>
      <c r="H76" s="11">
        <f t="shared" si="12"/>
        <v>0</v>
      </c>
      <c r="I76" s="11"/>
      <c r="J76" s="11">
        <f t="shared" si="13"/>
        <v>0</v>
      </c>
      <c r="K76" s="11">
        <f t="shared" si="14"/>
        <v>0</v>
      </c>
      <c r="L76" s="11">
        <f t="shared" si="15"/>
        <v>0</v>
      </c>
      <c r="M76" s="8"/>
      <c r="N76" s="2"/>
      <c r="O76" s="2"/>
      <c r="P76" s="2"/>
      <c r="Q76" s="2"/>
      <c r="R76" s="2"/>
      <c r="S76" s="2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2"/>
      <c r="AS76" s="2"/>
      <c r="AT76" s="3"/>
      <c r="AU76" s="2"/>
      <c r="AV76" s="3"/>
    </row>
    <row r="77" spans="1:48" ht="30" customHeight="1" x14ac:dyDescent="0.3">
      <c r="A77" s="8"/>
      <c r="B77" s="8"/>
      <c r="C77" s="8"/>
      <c r="D77" s="9"/>
      <c r="E77" s="11"/>
      <c r="F77" s="11"/>
      <c r="G77" s="11"/>
      <c r="H77" s="11"/>
      <c r="I77" s="11"/>
      <c r="J77" s="11"/>
      <c r="K77" s="11"/>
      <c r="L77" s="11"/>
      <c r="M77" s="8"/>
      <c r="N77" s="2"/>
      <c r="O77" s="2"/>
      <c r="P77" s="2"/>
      <c r="Q77" s="2"/>
      <c r="R77" s="2"/>
      <c r="S77" s="2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/>
      <c r="AS77" s="2"/>
      <c r="AT77" s="3"/>
      <c r="AU77" s="2"/>
      <c r="AV77" s="3"/>
    </row>
    <row r="78" spans="1:48" ht="30" customHeight="1" x14ac:dyDescent="0.3">
      <c r="A78" s="8"/>
      <c r="B78" s="8"/>
      <c r="C78" s="8"/>
      <c r="D78" s="9"/>
      <c r="E78" s="11"/>
      <c r="F78" s="11"/>
      <c r="G78" s="11"/>
      <c r="H78" s="11"/>
      <c r="I78" s="11"/>
      <c r="J78" s="11"/>
      <c r="K78" s="11"/>
      <c r="L78" s="11"/>
      <c r="M78" s="8"/>
      <c r="N78" s="2"/>
      <c r="O78" s="2"/>
      <c r="P78" s="2"/>
      <c r="Q78" s="2"/>
      <c r="R78" s="2"/>
      <c r="S78" s="2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/>
      <c r="AS78" s="2"/>
      <c r="AT78" s="3"/>
      <c r="AU78" s="2"/>
      <c r="AV78" s="3"/>
    </row>
    <row r="79" spans="1:48" ht="30" customHeight="1" x14ac:dyDescent="0.3">
      <c r="A79" s="8"/>
      <c r="B79" s="8"/>
      <c r="C79" s="8"/>
      <c r="D79" s="17"/>
      <c r="E79" s="9"/>
      <c r="F79" s="9"/>
      <c r="G79" s="9"/>
      <c r="H79" s="9"/>
      <c r="I79" s="9"/>
      <c r="J79" s="9"/>
      <c r="K79" s="9"/>
      <c r="L79" s="9"/>
      <c r="M79" s="9"/>
    </row>
    <row r="80" spans="1:48" ht="30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48" ht="30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48" ht="30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48" ht="30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48" ht="30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48" ht="30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48" ht="30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48" ht="30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48" ht="30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48" ht="30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48" ht="30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30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48" ht="30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30" customHeight="1" x14ac:dyDescent="0.3">
      <c r="A93" s="8" t="s">
        <v>61</v>
      </c>
      <c r="B93" s="9"/>
      <c r="C93" s="9"/>
      <c r="D93" s="9"/>
      <c r="E93" s="9"/>
      <c r="F93" s="11">
        <f>SUM(F72:F92)</f>
        <v>0</v>
      </c>
      <c r="G93" s="11"/>
      <c r="H93" s="11">
        <f t="shared" ref="H93:L93" si="16">SUM(H72:H92)</f>
        <v>0</v>
      </c>
      <c r="I93" s="11"/>
      <c r="J93" s="11">
        <f t="shared" si="16"/>
        <v>0</v>
      </c>
      <c r="K93" s="11"/>
      <c r="L93" s="11">
        <f t="shared" si="16"/>
        <v>0</v>
      </c>
      <c r="M93" s="9"/>
    </row>
    <row r="94" spans="1:48" ht="30" customHeight="1" x14ac:dyDescent="0.3">
      <c r="A94" s="8" t="s">
        <v>75</v>
      </c>
      <c r="B94" s="8" t="s">
        <v>50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3"/>
      <c r="O94" s="3"/>
      <c r="P94" s="3"/>
      <c r="Q94" s="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ht="30" customHeight="1" x14ac:dyDescent="0.3">
      <c r="A95" s="8" t="s">
        <v>77</v>
      </c>
      <c r="B95" s="8" t="s">
        <v>78</v>
      </c>
      <c r="C95" s="8" t="s">
        <v>56</v>
      </c>
      <c r="D95" s="9">
        <v>5</v>
      </c>
      <c r="E95" s="11">
        <v>0</v>
      </c>
      <c r="F95" s="11">
        <f>D95*E95</f>
        <v>0</v>
      </c>
      <c r="G95" s="11">
        <v>0</v>
      </c>
      <c r="H95" s="11">
        <f>D95*G95</f>
        <v>0</v>
      </c>
      <c r="I95" s="11"/>
      <c r="J95" s="11">
        <f>D95*I95</f>
        <v>0</v>
      </c>
      <c r="K95" s="11">
        <f>E95+G95+I95</f>
        <v>0</v>
      </c>
      <c r="L95" s="11">
        <f>D95*K95</f>
        <v>0</v>
      </c>
      <c r="M95" s="8"/>
      <c r="N95" s="2"/>
      <c r="O95" s="2"/>
      <c r="P95" s="2"/>
      <c r="Q95" s="2"/>
      <c r="R95" s="2"/>
      <c r="S95" s="2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2"/>
      <c r="AS95" s="2"/>
      <c r="AT95" s="3"/>
      <c r="AU95" s="2"/>
      <c r="AV95" s="3"/>
    </row>
    <row r="96" spans="1:48" ht="30" customHeight="1" x14ac:dyDescent="0.3">
      <c r="A96" s="8"/>
      <c r="B96" s="8"/>
      <c r="C96" s="8"/>
      <c r="D96" s="9"/>
      <c r="E96" s="11"/>
      <c r="F96" s="11"/>
      <c r="G96" s="11"/>
      <c r="H96" s="11"/>
      <c r="I96" s="11"/>
      <c r="J96" s="11"/>
      <c r="K96" s="11"/>
      <c r="L96" s="11"/>
      <c r="M96" s="8"/>
      <c r="N96" s="2"/>
      <c r="O96" s="2"/>
      <c r="P96" s="2"/>
      <c r="Q96" s="2"/>
      <c r="R96" s="2"/>
      <c r="S96" s="2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2"/>
      <c r="AS96" s="2"/>
      <c r="AT96" s="3"/>
      <c r="AU96" s="2"/>
      <c r="AV96" s="3"/>
    </row>
    <row r="97" spans="1:13" ht="30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30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30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30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30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30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30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30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30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30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30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30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30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30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30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30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 x14ac:dyDescent="0.3">
      <c r="A116" s="8" t="s">
        <v>61</v>
      </c>
      <c r="B116" s="9"/>
      <c r="C116" s="9"/>
      <c r="D116" s="9"/>
      <c r="E116" s="9"/>
      <c r="F116" s="11">
        <f>SUM(F95:F115)</f>
        <v>0</v>
      </c>
      <c r="G116" s="11"/>
      <c r="H116" s="11">
        <f t="shared" ref="H116:L116" si="17">SUM(H95:H115)</f>
        <v>0</v>
      </c>
      <c r="I116" s="11"/>
      <c r="J116" s="11">
        <f t="shared" si="17"/>
        <v>0</v>
      </c>
      <c r="K116" s="11"/>
      <c r="L116" s="11">
        <f t="shared" si="17"/>
        <v>0</v>
      </c>
      <c r="M116" s="9"/>
    </row>
    <row r="117" spans="1:48" ht="30" customHeight="1" x14ac:dyDescent="0.3">
      <c r="A117" s="8" t="s">
        <v>79</v>
      </c>
      <c r="B117" s="8" t="s">
        <v>50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3"/>
      <c r="O117" s="3"/>
      <c r="P117" s="3"/>
      <c r="Q117" s="2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 ht="30" customHeight="1" x14ac:dyDescent="0.3">
      <c r="A118" s="8" t="s">
        <v>248</v>
      </c>
      <c r="B118" s="8" t="s">
        <v>249</v>
      </c>
      <c r="C118" s="8" t="s">
        <v>247</v>
      </c>
      <c r="D118" s="9">
        <v>1</v>
      </c>
      <c r="E118" s="11">
        <v>0</v>
      </c>
      <c r="F118" s="11">
        <f t="shared" ref="F118:F126" si="18">D118*E118</f>
        <v>0</v>
      </c>
      <c r="G118" s="11">
        <v>0</v>
      </c>
      <c r="H118" s="11">
        <f t="shared" ref="H118:H126" si="19">D118*G118</f>
        <v>0</v>
      </c>
      <c r="I118" s="11">
        <v>0</v>
      </c>
      <c r="J118" s="11">
        <f t="shared" ref="J118:J126" si="20">D118*I118</f>
        <v>0</v>
      </c>
      <c r="K118" s="11">
        <f t="shared" ref="K118:K126" si="21">E118+G118+I118</f>
        <v>0</v>
      </c>
      <c r="L118" s="11">
        <f t="shared" ref="L118:L126" si="22">D118*K118</f>
        <v>0</v>
      </c>
      <c r="M118" s="8"/>
      <c r="N118" s="2"/>
      <c r="O118" s="2"/>
      <c r="P118" s="2"/>
      <c r="Q118" s="2"/>
      <c r="R118" s="2"/>
      <c r="S118" s="2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2"/>
      <c r="AS118" s="2"/>
      <c r="AT118" s="3"/>
      <c r="AU118" s="2"/>
      <c r="AV118" s="3"/>
    </row>
    <row r="119" spans="1:48" ht="30" customHeight="1" x14ac:dyDescent="0.3">
      <c r="A119" s="8" t="s">
        <v>250</v>
      </c>
      <c r="B119" s="8" t="s">
        <v>251</v>
      </c>
      <c r="C119" s="8" t="s">
        <v>252</v>
      </c>
      <c r="D119" s="9">
        <v>12</v>
      </c>
      <c r="E119" s="11"/>
      <c r="F119" s="11">
        <f t="shared" si="18"/>
        <v>0</v>
      </c>
      <c r="G119" s="11"/>
      <c r="H119" s="11">
        <f t="shared" si="19"/>
        <v>0</v>
      </c>
      <c r="I119" s="11"/>
      <c r="J119" s="11">
        <f t="shared" si="20"/>
        <v>0</v>
      </c>
      <c r="K119" s="11">
        <f t="shared" si="21"/>
        <v>0</v>
      </c>
      <c r="L119" s="11">
        <f t="shared" si="22"/>
        <v>0</v>
      </c>
      <c r="M119" s="8"/>
      <c r="N119" s="2"/>
      <c r="O119" s="2"/>
      <c r="P119" s="2"/>
      <c r="Q119" s="2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2"/>
      <c r="AS119" s="2"/>
      <c r="AT119" s="3"/>
      <c r="AU119" s="2"/>
      <c r="AV119" s="3"/>
    </row>
    <row r="120" spans="1:48" ht="30" customHeight="1" x14ac:dyDescent="0.3">
      <c r="A120" s="8" t="s">
        <v>253</v>
      </c>
      <c r="B120" s="8" t="s">
        <v>254</v>
      </c>
      <c r="C120" s="8" t="s">
        <v>252</v>
      </c>
      <c r="D120" s="9">
        <v>8.16</v>
      </c>
      <c r="E120" s="11"/>
      <c r="F120" s="11">
        <f t="shared" si="18"/>
        <v>0</v>
      </c>
      <c r="G120" s="11"/>
      <c r="H120" s="11">
        <f t="shared" si="19"/>
        <v>0</v>
      </c>
      <c r="I120" s="11"/>
      <c r="J120" s="11">
        <f t="shared" si="20"/>
        <v>0</v>
      </c>
      <c r="K120" s="11">
        <f t="shared" si="21"/>
        <v>0</v>
      </c>
      <c r="L120" s="11">
        <f t="shared" si="22"/>
        <v>0</v>
      </c>
      <c r="M120" s="8"/>
      <c r="N120" s="2"/>
      <c r="O120" s="2"/>
      <c r="P120" s="2"/>
      <c r="Q120" s="2"/>
      <c r="R120" s="2"/>
      <c r="S120" s="2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2"/>
      <c r="AS120" s="2"/>
      <c r="AT120" s="3"/>
      <c r="AU120" s="2"/>
      <c r="AV120" s="3"/>
    </row>
    <row r="121" spans="1:48" ht="30" customHeight="1" x14ac:dyDescent="0.3">
      <c r="A121" s="8" t="s">
        <v>81</v>
      </c>
      <c r="B121" s="8" t="s">
        <v>82</v>
      </c>
      <c r="C121" s="8" t="s">
        <v>83</v>
      </c>
      <c r="D121" s="17">
        <v>2</v>
      </c>
      <c r="E121" s="11"/>
      <c r="F121" s="11">
        <f t="shared" si="18"/>
        <v>0</v>
      </c>
      <c r="G121" s="11"/>
      <c r="H121" s="11">
        <f t="shared" si="19"/>
        <v>0</v>
      </c>
      <c r="I121" s="11"/>
      <c r="J121" s="11">
        <f t="shared" si="20"/>
        <v>0</v>
      </c>
      <c r="K121" s="11">
        <f t="shared" si="21"/>
        <v>0</v>
      </c>
      <c r="L121" s="11">
        <f t="shared" si="22"/>
        <v>0</v>
      </c>
      <c r="M121" s="8"/>
      <c r="N121" s="2"/>
      <c r="O121" s="2"/>
      <c r="P121" s="2"/>
      <c r="Q121" s="2"/>
      <c r="R121" s="2"/>
      <c r="S121" s="2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2"/>
      <c r="AS121" s="2"/>
      <c r="AT121" s="3"/>
      <c r="AU121" s="2"/>
      <c r="AV121" s="3"/>
    </row>
    <row r="122" spans="1:48" ht="30" customHeight="1" x14ac:dyDescent="0.3">
      <c r="A122" s="8" t="s">
        <v>84</v>
      </c>
      <c r="B122" s="8" t="s">
        <v>85</v>
      </c>
      <c r="C122" s="8" t="s">
        <v>83</v>
      </c>
      <c r="D122" s="17">
        <v>2</v>
      </c>
      <c r="E122" s="11"/>
      <c r="F122" s="11">
        <f t="shared" si="18"/>
        <v>0</v>
      </c>
      <c r="G122" s="11"/>
      <c r="H122" s="11">
        <f t="shared" si="19"/>
        <v>0</v>
      </c>
      <c r="I122" s="11"/>
      <c r="J122" s="11">
        <f t="shared" si="20"/>
        <v>0</v>
      </c>
      <c r="K122" s="11">
        <f t="shared" si="21"/>
        <v>0</v>
      </c>
      <c r="L122" s="11">
        <f t="shared" si="22"/>
        <v>0</v>
      </c>
      <c r="M122" s="8"/>
      <c r="N122" s="2"/>
      <c r="O122" s="2"/>
      <c r="P122" s="2"/>
      <c r="Q122" s="2"/>
      <c r="R122" s="2"/>
      <c r="S122" s="2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2"/>
      <c r="AS122" s="2"/>
      <c r="AT122" s="3"/>
      <c r="AU122" s="2"/>
      <c r="AV122" s="3"/>
    </row>
    <row r="123" spans="1:48" ht="30" customHeight="1" x14ac:dyDescent="0.3">
      <c r="A123" s="8" t="s">
        <v>86</v>
      </c>
      <c r="B123" s="8" t="s">
        <v>87</v>
      </c>
      <c r="C123" s="8" t="s">
        <v>70</v>
      </c>
      <c r="D123" s="17">
        <v>2</v>
      </c>
      <c r="E123" s="11"/>
      <c r="F123" s="11">
        <f t="shared" si="18"/>
        <v>0</v>
      </c>
      <c r="G123" s="11"/>
      <c r="H123" s="11">
        <f t="shared" si="19"/>
        <v>0</v>
      </c>
      <c r="I123" s="11"/>
      <c r="J123" s="11">
        <f t="shared" si="20"/>
        <v>0</v>
      </c>
      <c r="K123" s="11">
        <f t="shared" si="21"/>
        <v>0</v>
      </c>
      <c r="L123" s="11">
        <f t="shared" si="22"/>
        <v>0</v>
      </c>
      <c r="M123" s="8"/>
      <c r="N123" s="2"/>
      <c r="O123" s="2"/>
      <c r="P123" s="2"/>
      <c r="Q123" s="2"/>
      <c r="R123" s="2"/>
      <c r="S123" s="2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2"/>
      <c r="AS123" s="2"/>
      <c r="AT123" s="3"/>
      <c r="AU123" s="2"/>
      <c r="AV123" s="3"/>
    </row>
    <row r="124" spans="1:48" ht="30" customHeight="1" x14ac:dyDescent="0.3">
      <c r="A124" s="8" t="s">
        <v>88</v>
      </c>
      <c r="B124" s="8" t="s">
        <v>89</v>
      </c>
      <c r="C124" s="8" t="s">
        <v>90</v>
      </c>
      <c r="D124" s="17">
        <v>9</v>
      </c>
      <c r="E124" s="11"/>
      <c r="F124" s="11">
        <f t="shared" si="18"/>
        <v>0</v>
      </c>
      <c r="G124" s="11"/>
      <c r="H124" s="11">
        <f t="shared" si="19"/>
        <v>0</v>
      </c>
      <c r="I124" s="11"/>
      <c r="J124" s="11">
        <f t="shared" si="20"/>
        <v>0</v>
      </c>
      <c r="K124" s="11">
        <f t="shared" si="21"/>
        <v>0</v>
      </c>
      <c r="L124" s="11">
        <f t="shared" si="22"/>
        <v>0</v>
      </c>
      <c r="M124" s="8"/>
      <c r="N124" s="2"/>
      <c r="O124" s="2"/>
      <c r="P124" s="2"/>
      <c r="Q124" s="2"/>
      <c r="R124" s="2"/>
      <c r="S124" s="2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2"/>
      <c r="AS124" s="2"/>
      <c r="AT124" s="3"/>
      <c r="AU124" s="2"/>
      <c r="AV124" s="3"/>
    </row>
    <row r="125" spans="1:48" ht="30" customHeight="1" x14ac:dyDescent="0.3">
      <c r="A125" s="8"/>
      <c r="B125" s="8"/>
      <c r="C125" s="8"/>
      <c r="D125" s="9"/>
      <c r="E125" s="11"/>
      <c r="F125" s="11">
        <f t="shared" si="18"/>
        <v>0</v>
      </c>
      <c r="G125" s="11"/>
      <c r="H125" s="11">
        <f t="shared" si="19"/>
        <v>0</v>
      </c>
      <c r="I125" s="11"/>
      <c r="J125" s="11">
        <f t="shared" si="20"/>
        <v>0</v>
      </c>
      <c r="K125" s="11">
        <f t="shared" si="21"/>
        <v>0</v>
      </c>
      <c r="L125" s="11">
        <f t="shared" si="22"/>
        <v>0</v>
      </c>
      <c r="M125" s="8"/>
      <c r="N125" s="2"/>
      <c r="O125" s="2"/>
      <c r="P125" s="2"/>
      <c r="Q125" s="2"/>
      <c r="R125" s="2"/>
      <c r="S125" s="2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/>
      <c r="AS125" s="2"/>
      <c r="AT125" s="3"/>
      <c r="AU125" s="2"/>
      <c r="AV125" s="3"/>
    </row>
    <row r="126" spans="1:48" ht="30" customHeight="1" x14ac:dyDescent="0.3">
      <c r="A126" s="8"/>
      <c r="B126" s="8"/>
      <c r="C126" s="8"/>
      <c r="D126" s="9"/>
      <c r="E126" s="11"/>
      <c r="F126" s="11">
        <f t="shared" si="18"/>
        <v>0</v>
      </c>
      <c r="G126" s="11"/>
      <c r="H126" s="11">
        <f t="shared" si="19"/>
        <v>0</v>
      </c>
      <c r="I126" s="11"/>
      <c r="J126" s="11">
        <f t="shared" si="20"/>
        <v>0</v>
      </c>
      <c r="K126" s="11">
        <f t="shared" si="21"/>
        <v>0</v>
      </c>
      <c r="L126" s="11">
        <f t="shared" si="22"/>
        <v>0</v>
      </c>
      <c r="M126" s="8"/>
      <c r="N126" s="2"/>
      <c r="O126" s="2"/>
      <c r="P126" s="2"/>
      <c r="Q126" s="2"/>
      <c r="R126" s="2"/>
      <c r="S126" s="2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/>
      <c r="AS126" s="2"/>
      <c r="AT126" s="3"/>
      <c r="AU126" s="2"/>
      <c r="AV126" s="3"/>
    </row>
    <row r="127" spans="1:48" ht="30" customHeight="1" x14ac:dyDescent="0.3">
      <c r="A127" s="8"/>
      <c r="B127" s="8"/>
      <c r="C127" s="8"/>
      <c r="D127" s="9"/>
      <c r="E127" s="11"/>
      <c r="F127" s="11"/>
      <c r="G127" s="11"/>
      <c r="H127" s="11"/>
      <c r="I127" s="11"/>
      <c r="J127" s="11"/>
      <c r="K127" s="11"/>
      <c r="L127" s="11"/>
      <c r="M127" s="8"/>
      <c r="N127" s="2"/>
      <c r="O127" s="2"/>
      <c r="P127" s="2"/>
      <c r="Q127" s="2"/>
      <c r="R127" s="2"/>
      <c r="S127" s="2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/>
      <c r="AS127" s="2"/>
      <c r="AT127" s="3"/>
      <c r="AU127" s="2"/>
      <c r="AV127" s="3"/>
    </row>
    <row r="128" spans="1:48" ht="30" customHeight="1" x14ac:dyDescent="0.3">
      <c r="A128" s="8"/>
      <c r="B128" s="8"/>
      <c r="C128" s="8"/>
      <c r="D128" s="9"/>
      <c r="E128" s="11"/>
      <c r="F128" s="11"/>
      <c r="G128" s="11"/>
      <c r="H128" s="11"/>
      <c r="I128" s="11"/>
      <c r="J128" s="11"/>
      <c r="K128" s="11"/>
      <c r="L128" s="11"/>
      <c r="M128" s="8"/>
      <c r="N128" s="2"/>
      <c r="O128" s="2"/>
      <c r="P128" s="2"/>
      <c r="Q128" s="2"/>
      <c r="R128" s="2"/>
      <c r="S128" s="2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/>
      <c r="AS128" s="2"/>
      <c r="AT128" s="3"/>
      <c r="AU128" s="2"/>
      <c r="AV128" s="3"/>
    </row>
    <row r="129" spans="1:48" ht="30" customHeight="1" x14ac:dyDescent="0.3">
      <c r="A129" s="8"/>
      <c r="B129" s="8"/>
      <c r="C129" s="8"/>
      <c r="D129" s="9"/>
      <c r="E129" s="11"/>
      <c r="F129" s="11"/>
      <c r="G129" s="11"/>
      <c r="H129" s="11"/>
      <c r="I129" s="11"/>
      <c r="J129" s="11"/>
      <c r="K129" s="11"/>
      <c r="L129" s="11"/>
      <c r="M129" s="8"/>
      <c r="N129" s="2"/>
      <c r="O129" s="2"/>
      <c r="P129" s="2"/>
      <c r="Q129" s="2"/>
      <c r="R129" s="2"/>
      <c r="S129" s="2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/>
      <c r="AS129" s="2"/>
      <c r="AT129" s="3"/>
      <c r="AU129" s="2"/>
      <c r="AV129" s="3"/>
    </row>
    <row r="130" spans="1:48" ht="30" customHeight="1" x14ac:dyDescent="0.3">
      <c r="A130" s="8"/>
      <c r="B130" s="8"/>
      <c r="C130" s="8"/>
      <c r="D130" s="9"/>
      <c r="E130" s="11"/>
      <c r="F130" s="11"/>
      <c r="G130" s="11"/>
      <c r="H130" s="11"/>
      <c r="I130" s="11"/>
      <c r="J130" s="11"/>
      <c r="K130" s="11"/>
      <c r="L130" s="11"/>
      <c r="M130" s="8"/>
      <c r="N130" s="2"/>
      <c r="O130" s="2"/>
      <c r="P130" s="2"/>
      <c r="Q130" s="2"/>
      <c r="R130" s="2"/>
      <c r="S130" s="2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/>
      <c r="AS130" s="2"/>
      <c r="AT130" s="3"/>
      <c r="AU130" s="2"/>
      <c r="AV130" s="3"/>
    </row>
    <row r="131" spans="1:48" ht="30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48" ht="30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48" ht="30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48" ht="30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48" ht="30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48" ht="30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48" ht="30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48" ht="30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48" ht="30" customHeight="1" x14ac:dyDescent="0.3">
      <c r="A139" s="8" t="s">
        <v>61</v>
      </c>
      <c r="B139" s="9"/>
      <c r="C139" s="9"/>
      <c r="D139" s="9"/>
      <c r="E139" s="9"/>
      <c r="F139" s="11">
        <f>SUM(F118:F138)</f>
        <v>0</v>
      </c>
      <c r="G139" s="11"/>
      <c r="H139" s="11">
        <f t="shared" ref="H139:L139" si="23">SUM(H118:H138)</f>
        <v>0</v>
      </c>
      <c r="I139" s="11"/>
      <c r="J139" s="11">
        <f t="shared" si="23"/>
        <v>0</v>
      </c>
      <c r="K139" s="11"/>
      <c r="L139" s="11">
        <f t="shared" si="23"/>
        <v>0</v>
      </c>
      <c r="M139" s="9"/>
    </row>
    <row r="140" spans="1:48" ht="30" customHeight="1" x14ac:dyDescent="0.3">
      <c r="A140" s="8" t="s">
        <v>91</v>
      </c>
      <c r="B140" s="8" t="s">
        <v>50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3"/>
      <c r="O140" s="3"/>
      <c r="P140" s="3"/>
      <c r="Q140" s="2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ht="30" customHeight="1" x14ac:dyDescent="0.3">
      <c r="A141" s="8" t="s">
        <v>255</v>
      </c>
      <c r="B141" s="8" t="s">
        <v>256</v>
      </c>
      <c r="C141" s="8" t="s">
        <v>252</v>
      </c>
      <c r="D141" s="17">
        <v>2.4</v>
      </c>
      <c r="E141" s="11">
        <v>0</v>
      </c>
      <c r="F141" s="11">
        <f t="shared" ref="F141:F145" si="24">D141*E141</f>
        <v>0</v>
      </c>
      <c r="G141" s="11">
        <v>0</v>
      </c>
      <c r="H141" s="11">
        <f t="shared" ref="H141:H145" si="25">D141*G141</f>
        <v>0</v>
      </c>
      <c r="I141" s="11">
        <v>0</v>
      </c>
      <c r="J141" s="11">
        <f t="shared" ref="J141:J145" si="26">D141*I141</f>
        <v>0</v>
      </c>
      <c r="K141" s="11">
        <f t="shared" ref="K141:K145" si="27">E141+G141+I141</f>
        <v>0</v>
      </c>
      <c r="L141" s="11">
        <f t="shared" ref="L141:L145" si="28">D141*K141</f>
        <v>0</v>
      </c>
      <c r="M141" s="8"/>
      <c r="N141" s="2"/>
      <c r="O141" s="2"/>
      <c r="P141" s="2"/>
      <c r="Q141" s="2"/>
      <c r="R141" s="2"/>
      <c r="S141" s="2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2"/>
      <c r="AS141" s="2"/>
      <c r="AT141" s="3"/>
      <c r="AU141" s="2"/>
      <c r="AV141" s="3"/>
    </row>
    <row r="142" spans="1:48" ht="30" customHeight="1" x14ac:dyDescent="0.3">
      <c r="A142" s="8" t="s">
        <v>93</v>
      </c>
      <c r="B142" s="8" t="s">
        <v>94</v>
      </c>
      <c r="C142" s="8" t="s">
        <v>68</v>
      </c>
      <c r="D142" s="17">
        <v>90</v>
      </c>
      <c r="E142" s="11"/>
      <c r="F142" s="11">
        <f t="shared" si="24"/>
        <v>0</v>
      </c>
      <c r="G142" s="11"/>
      <c r="H142" s="11">
        <f t="shared" si="25"/>
        <v>0</v>
      </c>
      <c r="I142" s="11"/>
      <c r="J142" s="11">
        <f t="shared" si="26"/>
        <v>0</v>
      </c>
      <c r="K142" s="11">
        <f t="shared" si="27"/>
        <v>0</v>
      </c>
      <c r="L142" s="11">
        <f t="shared" si="28"/>
        <v>0</v>
      </c>
      <c r="M142" s="8"/>
      <c r="N142" s="2"/>
      <c r="O142" s="2"/>
      <c r="P142" s="2"/>
      <c r="Q142" s="2"/>
      <c r="R142" s="2"/>
      <c r="S142" s="2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2"/>
      <c r="AS142" s="2"/>
      <c r="AT142" s="3"/>
      <c r="AU142" s="2"/>
      <c r="AV142" s="3"/>
    </row>
    <row r="143" spans="1:48" ht="30" customHeight="1" x14ac:dyDescent="0.3">
      <c r="A143" s="8"/>
      <c r="B143" s="8"/>
      <c r="C143" s="8"/>
      <c r="D143" s="9"/>
      <c r="E143" s="11"/>
      <c r="F143" s="11">
        <f t="shared" si="24"/>
        <v>0</v>
      </c>
      <c r="G143" s="11"/>
      <c r="H143" s="11">
        <f t="shared" si="25"/>
        <v>0</v>
      </c>
      <c r="I143" s="11"/>
      <c r="J143" s="11">
        <f t="shared" si="26"/>
        <v>0</v>
      </c>
      <c r="K143" s="11">
        <f t="shared" si="27"/>
        <v>0</v>
      </c>
      <c r="L143" s="11">
        <f t="shared" si="28"/>
        <v>0</v>
      </c>
      <c r="M143" s="8"/>
      <c r="N143" s="2"/>
      <c r="O143" s="2"/>
      <c r="P143" s="2"/>
      <c r="Q143" s="2"/>
      <c r="R143" s="2"/>
      <c r="S143" s="2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2"/>
      <c r="AS143" s="2"/>
      <c r="AT143" s="3"/>
      <c r="AU143" s="2"/>
      <c r="AV143" s="3"/>
    </row>
    <row r="144" spans="1:48" ht="30" customHeight="1" x14ac:dyDescent="0.3">
      <c r="A144" s="8"/>
      <c r="B144" s="8"/>
      <c r="C144" s="8"/>
      <c r="D144" s="9"/>
      <c r="E144" s="11"/>
      <c r="F144" s="11">
        <f t="shared" si="24"/>
        <v>0</v>
      </c>
      <c r="G144" s="11"/>
      <c r="H144" s="11">
        <f t="shared" si="25"/>
        <v>0</v>
      </c>
      <c r="I144" s="11"/>
      <c r="J144" s="11">
        <f t="shared" si="26"/>
        <v>0</v>
      </c>
      <c r="K144" s="11">
        <f t="shared" si="27"/>
        <v>0</v>
      </c>
      <c r="L144" s="11">
        <f t="shared" si="28"/>
        <v>0</v>
      </c>
      <c r="M144" s="8"/>
      <c r="N144" s="2"/>
      <c r="O144" s="2"/>
      <c r="P144" s="2"/>
      <c r="Q144" s="2"/>
      <c r="R144" s="2"/>
      <c r="S144" s="2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2"/>
      <c r="AS144" s="2"/>
      <c r="AT144" s="3"/>
      <c r="AU144" s="2"/>
      <c r="AV144" s="3"/>
    </row>
    <row r="145" spans="1:48" ht="30" customHeight="1" x14ac:dyDescent="0.3">
      <c r="A145" s="8"/>
      <c r="B145" s="8"/>
      <c r="C145" s="8"/>
      <c r="D145" s="9"/>
      <c r="E145" s="11"/>
      <c r="F145" s="11">
        <f t="shared" si="24"/>
        <v>0</v>
      </c>
      <c r="G145" s="11"/>
      <c r="H145" s="11">
        <f t="shared" si="25"/>
        <v>0</v>
      </c>
      <c r="I145" s="11"/>
      <c r="J145" s="11">
        <f t="shared" si="26"/>
        <v>0</v>
      </c>
      <c r="K145" s="11">
        <f t="shared" si="27"/>
        <v>0</v>
      </c>
      <c r="L145" s="11">
        <f t="shared" si="28"/>
        <v>0</v>
      </c>
      <c r="M145" s="8"/>
      <c r="N145" s="2"/>
      <c r="O145" s="2"/>
      <c r="P145" s="2"/>
      <c r="Q145" s="2"/>
      <c r="R145" s="2"/>
      <c r="S145" s="2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2"/>
      <c r="AS145" s="2"/>
      <c r="AT145" s="3"/>
      <c r="AU145" s="2"/>
      <c r="AV145" s="3"/>
    </row>
    <row r="146" spans="1:48" ht="30" customHeight="1" x14ac:dyDescent="0.3">
      <c r="A146" s="8"/>
      <c r="B146" s="8"/>
      <c r="C146" s="8"/>
      <c r="D146" s="17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30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48" ht="30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48" ht="30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48" ht="30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48" ht="30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48" ht="30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48" ht="30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48" ht="30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48" ht="30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48" ht="30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48" ht="30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30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30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48" ht="30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48" ht="30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 x14ac:dyDescent="0.3">
      <c r="A162" s="8" t="s">
        <v>61</v>
      </c>
      <c r="B162" s="9"/>
      <c r="C162" s="9"/>
      <c r="D162" s="9"/>
      <c r="E162" s="9"/>
      <c r="F162" s="11">
        <f>SUM(F141:F161)</f>
        <v>0</v>
      </c>
      <c r="G162" s="11"/>
      <c r="H162" s="11">
        <f t="shared" ref="H162:L162" si="29">SUM(H141:H161)</f>
        <v>0</v>
      </c>
      <c r="I162" s="11"/>
      <c r="J162" s="11">
        <f t="shared" si="29"/>
        <v>0</v>
      </c>
      <c r="K162" s="11"/>
      <c r="L162" s="11">
        <f t="shared" si="29"/>
        <v>0</v>
      </c>
      <c r="M162" s="9"/>
    </row>
    <row r="163" spans="1:48" ht="30" customHeight="1" x14ac:dyDescent="0.3">
      <c r="A163" s="8" t="s">
        <v>95</v>
      </c>
      <c r="B163" s="8" t="s">
        <v>50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3"/>
      <c r="O163" s="3"/>
      <c r="P163" s="3"/>
      <c r="Q163" s="2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ht="30" customHeight="1" x14ac:dyDescent="0.3">
      <c r="A164" s="8" t="s">
        <v>258</v>
      </c>
      <c r="B164" s="8" t="s">
        <v>259</v>
      </c>
      <c r="C164" s="8" t="s">
        <v>56</v>
      </c>
      <c r="D164" s="9">
        <v>450</v>
      </c>
      <c r="E164" s="11">
        <v>0</v>
      </c>
      <c r="F164" s="11">
        <f t="shared" ref="F164:F166" si="30">D164*E164</f>
        <v>0</v>
      </c>
      <c r="G164" s="11">
        <v>0</v>
      </c>
      <c r="H164" s="11">
        <f t="shared" ref="H164:H166" si="31">D164*G164</f>
        <v>0</v>
      </c>
      <c r="I164" s="11">
        <v>0</v>
      </c>
      <c r="J164" s="11">
        <f t="shared" ref="J164:J166" si="32">D164*I164</f>
        <v>0</v>
      </c>
      <c r="K164" s="11">
        <f t="shared" ref="K164:K166" si="33">E164+G164+I164</f>
        <v>0</v>
      </c>
      <c r="L164" s="11">
        <f t="shared" ref="L164:L166" si="34">D164*K164</f>
        <v>0</v>
      </c>
      <c r="M164" s="8"/>
      <c r="N164" s="2"/>
      <c r="O164" s="2"/>
      <c r="P164" s="2"/>
      <c r="Q164" s="2"/>
      <c r="R164" s="2"/>
      <c r="S164" s="2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2"/>
      <c r="AS164" s="2"/>
      <c r="AT164" s="3"/>
      <c r="AU164" s="2"/>
      <c r="AV164" s="3"/>
    </row>
    <row r="165" spans="1:48" ht="30" customHeight="1" x14ac:dyDescent="0.3">
      <c r="A165" s="8"/>
      <c r="B165" s="8"/>
      <c r="C165" s="8"/>
      <c r="D165" s="9"/>
      <c r="E165" s="11"/>
      <c r="F165" s="11">
        <f t="shared" si="30"/>
        <v>0</v>
      </c>
      <c r="G165" s="11"/>
      <c r="H165" s="11">
        <f t="shared" si="31"/>
        <v>0</v>
      </c>
      <c r="I165" s="11"/>
      <c r="J165" s="11">
        <f t="shared" si="32"/>
        <v>0</v>
      </c>
      <c r="K165" s="11">
        <f t="shared" si="33"/>
        <v>0</v>
      </c>
      <c r="L165" s="11">
        <f t="shared" si="34"/>
        <v>0</v>
      </c>
      <c r="M165" s="8"/>
      <c r="N165" s="2"/>
      <c r="O165" s="2"/>
      <c r="P165" s="2"/>
      <c r="Q165" s="2"/>
      <c r="R165" s="2"/>
      <c r="S165" s="2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2"/>
      <c r="AS165" s="2"/>
      <c r="AT165" s="3"/>
      <c r="AU165" s="2"/>
      <c r="AV165" s="3"/>
    </row>
    <row r="166" spans="1:48" ht="30" customHeight="1" x14ac:dyDescent="0.3">
      <c r="A166" s="8"/>
      <c r="B166" s="8"/>
      <c r="C166" s="8"/>
      <c r="D166" s="9"/>
      <c r="E166" s="11"/>
      <c r="F166" s="11">
        <f t="shared" si="30"/>
        <v>0</v>
      </c>
      <c r="G166" s="11"/>
      <c r="H166" s="11">
        <f t="shared" si="31"/>
        <v>0</v>
      </c>
      <c r="I166" s="11"/>
      <c r="J166" s="11">
        <f t="shared" si="32"/>
        <v>0</v>
      </c>
      <c r="K166" s="11">
        <f t="shared" si="33"/>
        <v>0</v>
      </c>
      <c r="L166" s="11">
        <f t="shared" si="34"/>
        <v>0</v>
      </c>
      <c r="M166" s="8"/>
      <c r="N166" s="2"/>
      <c r="O166" s="2"/>
      <c r="P166" s="2"/>
      <c r="Q166" s="2"/>
      <c r="R166" s="2"/>
      <c r="S166" s="2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2"/>
      <c r="AS166" s="2"/>
      <c r="AT166" s="3"/>
      <c r="AU166" s="2"/>
      <c r="AV166" s="3"/>
    </row>
    <row r="167" spans="1:48" ht="30" customHeight="1" x14ac:dyDescent="0.3">
      <c r="A167" s="8"/>
      <c r="B167" s="8"/>
      <c r="C167" s="8"/>
      <c r="D167" s="9"/>
      <c r="E167" s="11"/>
      <c r="F167" s="11"/>
      <c r="G167" s="11"/>
      <c r="H167" s="11"/>
      <c r="I167" s="11"/>
      <c r="J167" s="11"/>
      <c r="K167" s="11"/>
      <c r="L167" s="11"/>
      <c r="M167" s="8"/>
      <c r="N167" s="2"/>
      <c r="O167" s="2"/>
      <c r="P167" s="2"/>
      <c r="Q167" s="2"/>
      <c r="R167" s="2"/>
      <c r="S167" s="2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2"/>
      <c r="AS167" s="2"/>
      <c r="AT167" s="3"/>
      <c r="AU167" s="2"/>
      <c r="AV167" s="3"/>
    </row>
    <row r="168" spans="1:48" ht="30" customHeight="1" x14ac:dyDescent="0.3">
      <c r="A168" s="8"/>
      <c r="B168" s="8"/>
      <c r="C168" s="8"/>
      <c r="D168" s="9"/>
      <c r="E168" s="11"/>
      <c r="F168" s="11"/>
      <c r="G168" s="11"/>
      <c r="H168" s="11"/>
      <c r="I168" s="11"/>
      <c r="J168" s="11"/>
      <c r="K168" s="11"/>
      <c r="L168" s="11"/>
      <c r="M168" s="8"/>
      <c r="N168" s="2"/>
      <c r="O168" s="2"/>
      <c r="P168" s="2"/>
      <c r="Q168" s="2"/>
      <c r="R168" s="2"/>
      <c r="S168" s="2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2"/>
      <c r="AS168" s="2"/>
      <c r="AT168" s="3"/>
      <c r="AU168" s="2"/>
      <c r="AV168" s="3"/>
    </row>
    <row r="169" spans="1:48" ht="30" customHeight="1" x14ac:dyDescent="0.3">
      <c r="A169" s="8"/>
      <c r="B169" s="8"/>
      <c r="C169" s="8"/>
      <c r="D169" s="9"/>
      <c r="E169" s="11"/>
      <c r="F169" s="11"/>
      <c r="G169" s="11"/>
      <c r="H169" s="11"/>
      <c r="I169" s="11"/>
      <c r="J169" s="11"/>
      <c r="K169" s="11"/>
      <c r="L169" s="11"/>
      <c r="M169" s="8"/>
      <c r="N169" s="2"/>
      <c r="O169" s="2"/>
      <c r="P169" s="2"/>
      <c r="Q169" s="2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2"/>
      <c r="AS169" s="2"/>
      <c r="AT169" s="3"/>
      <c r="AU169" s="2"/>
      <c r="AV169" s="3"/>
    </row>
    <row r="170" spans="1:48" ht="30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48" ht="30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48" ht="30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48" ht="30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48" ht="30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48" ht="30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48" ht="30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48" ht="30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48" ht="30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48" ht="30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48" ht="30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48" ht="30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48" ht="30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48" ht="30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48" ht="30" customHeight="1" x14ac:dyDescent="0.3">
      <c r="A185" s="8" t="s">
        <v>61</v>
      </c>
      <c r="B185" s="9"/>
      <c r="C185" s="9"/>
      <c r="D185" s="9"/>
      <c r="E185" s="9"/>
      <c r="F185" s="11">
        <f>SUM(F164:F184)</f>
        <v>0</v>
      </c>
      <c r="G185" s="11"/>
      <c r="H185" s="11">
        <f t="shared" ref="H185:L185" si="35">SUM(H164:H184)</f>
        <v>0</v>
      </c>
      <c r="I185" s="11"/>
      <c r="J185" s="11">
        <f t="shared" si="35"/>
        <v>0</v>
      </c>
      <c r="K185" s="11"/>
      <c r="L185" s="11">
        <f t="shared" si="35"/>
        <v>0</v>
      </c>
      <c r="M185" s="9"/>
    </row>
    <row r="186" spans="1:48" ht="30" customHeight="1" x14ac:dyDescent="0.3">
      <c r="A186" s="62" t="s">
        <v>303</v>
      </c>
      <c r="B186" s="62" t="s">
        <v>50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 t="s">
        <v>301</v>
      </c>
      <c r="N186" s="3"/>
      <c r="O186" s="3"/>
      <c r="P186" s="3"/>
      <c r="Q186" s="2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ht="30" customHeight="1" x14ac:dyDescent="0.3">
      <c r="A187" s="62" t="s">
        <v>260</v>
      </c>
      <c r="B187" s="62"/>
      <c r="C187" s="62" t="s">
        <v>252</v>
      </c>
      <c r="D187" s="63">
        <v>463.4</v>
      </c>
      <c r="E187" s="64">
        <v>0</v>
      </c>
      <c r="F187" s="64">
        <f t="shared" ref="F187:F190" si="36">D187*E187</f>
        <v>0</v>
      </c>
      <c r="G187" s="64">
        <v>0</v>
      </c>
      <c r="H187" s="64">
        <f t="shared" ref="H187:H190" si="37">D187*G187</f>
        <v>0</v>
      </c>
      <c r="I187" s="64">
        <v>0</v>
      </c>
      <c r="J187" s="64">
        <f t="shared" ref="J187:J190" si="38">D187*I187</f>
        <v>0</v>
      </c>
      <c r="K187" s="64">
        <f t="shared" ref="K187:K190" si="39">E187+G187+I187</f>
        <v>0</v>
      </c>
      <c r="L187" s="64">
        <f t="shared" ref="L187:L190" si="40">D187*K187</f>
        <v>0</v>
      </c>
      <c r="M187" s="62" t="s">
        <v>302</v>
      </c>
      <c r="N187" s="2"/>
      <c r="O187" s="2"/>
      <c r="P187" s="2"/>
      <c r="Q187" s="2"/>
      <c r="R187" s="2"/>
      <c r="S187" s="2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2"/>
      <c r="AS187" s="2"/>
      <c r="AT187" s="3"/>
      <c r="AU187" s="2"/>
      <c r="AV187" s="3"/>
    </row>
    <row r="188" spans="1:48" ht="30" customHeight="1" x14ac:dyDescent="0.3">
      <c r="A188" s="62" t="s">
        <v>261</v>
      </c>
      <c r="B188" s="62" t="s">
        <v>262</v>
      </c>
      <c r="C188" s="62" t="s">
        <v>252</v>
      </c>
      <c r="D188" s="63">
        <v>463.4</v>
      </c>
      <c r="E188" s="64">
        <v>0</v>
      </c>
      <c r="F188" s="64">
        <f t="shared" si="36"/>
        <v>0</v>
      </c>
      <c r="G188" s="64"/>
      <c r="H188" s="64">
        <f t="shared" si="37"/>
        <v>0</v>
      </c>
      <c r="I188" s="64"/>
      <c r="J188" s="64">
        <f t="shared" si="38"/>
        <v>0</v>
      </c>
      <c r="K188" s="64">
        <f t="shared" si="39"/>
        <v>0</v>
      </c>
      <c r="L188" s="64">
        <f t="shared" si="40"/>
        <v>0</v>
      </c>
      <c r="M188" s="62"/>
      <c r="N188" s="2"/>
      <c r="O188" s="2"/>
      <c r="P188" s="2"/>
      <c r="Q188" s="2"/>
      <c r="R188" s="2"/>
      <c r="S188" s="2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2"/>
      <c r="AS188" s="2"/>
      <c r="AT188" s="3"/>
      <c r="AU188" s="2"/>
      <c r="AV188" s="3"/>
    </row>
    <row r="189" spans="1:48" ht="30" customHeight="1" x14ac:dyDescent="0.3">
      <c r="A189" s="8"/>
      <c r="B189" s="8"/>
      <c r="C189" s="8"/>
      <c r="D189" s="9"/>
      <c r="E189" s="11"/>
      <c r="F189" s="11">
        <f t="shared" si="36"/>
        <v>0</v>
      </c>
      <c r="G189" s="11"/>
      <c r="H189" s="11">
        <f t="shared" si="37"/>
        <v>0</v>
      </c>
      <c r="I189" s="11"/>
      <c r="J189" s="11">
        <f t="shared" si="38"/>
        <v>0</v>
      </c>
      <c r="K189" s="11">
        <f t="shared" si="39"/>
        <v>0</v>
      </c>
      <c r="L189" s="11">
        <f t="shared" si="40"/>
        <v>0</v>
      </c>
      <c r="M189" s="8"/>
      <c r="N189" s="2"/>
      <c r="O189" s="2"/>
      <c r="P189" s="2"/>
      <c r="Q189" s="2"/>
      <c r="R189" s="2"/>
      <c r="S189" s="2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2"/>
      <c r="AS189" s="2"/>
      <c r="AT189" s="3"/>
      <c r="AU189" s="2"/>
      <c r="AV189" s="3"/>
    </row>
    <row r="190" spans="1:48" ht="30" customHeight="1" x14ac:dyDescent="0.3">
      <c r="A190" s="8"/>
      <c r="B190" s="8"/>
      <c r="C190" s="8"/>
      <c r="D190" s="9"/>
      <c r="E190" s="11"/>
      <c r="F190" s="11">
        <f t="shared" si="36"/>
        <v>0</v>
      </c>
      <c r="G190" s="11"/>
      <c r="H190" s="11">
        <f t="shared" si="37"/>
        <v>0</v>
      </c>
      <c r="I190" s="11"/>
      <c r="J190" s="11">
        <f t="shared" si="38"/>
        <v>0</v>
      </c>
      <c r="K190" s="11">
        <f t="shared" si="39"/>
        <v>0</v>
      </c>
      <c r="L190" s="11">
        <f t="shared" si="40"/>
        <v>0</v>
      </c>
      <c r="M190" s="8"/>
      <c r="N190" s="2"/>
      <c r="O190" s="2"/>
      <c r="P190" s="2"/>
      <c r="Q190" s="2"/>
      <c r="R190" s="2"/>
      <c r="S190" s="2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2"/>
      <c r="AS190" s="2"/>
      <c r="AT190" s="3"/>
      <c r="AU190" s="2"/>
      <c r="AV190" s="3"/>
    </row>
    <row r="191" spans="1:48" ht="30" customHeight="1" x14ac:dyDescent="0.3">
      <c r="A191" s="8"/>
      <c r="B191" s="8"/>
      <c r="C191" s="8"/>
      <c r="D191" s="9"/>
      <c r="E191" s="11"/>
      <c r="F191" s="11"/>
      <c r="G191" s="11"/>
      <c r="H191" s="11"/>
      <c r="I191" s="11"/>
      <c r="J191" s="11"/>
      <c r="K191" s="11"/>
      <c r="L191" s="11"/>
      <c r="M191" s="8"/>
      <c r="N191" s="2"/>
      <c r="O191" s="2"/>
      <c r="P191" s="2"/>
      <c r="Q191" s="2"/>
      <c r="R191" s="2"/>
      <c r="S191" s="2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2"/>
      <c r="AS191" s="2"/>
      <c r="AT191" s="3"/>
      <c r="AU191" s="2"/>
      <c r="AV191" s="3"/>
    </row>
    <row r="192" spans="1:48" ht="30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30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30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30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30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30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30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30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ht="30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30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ht="30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ht="30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ht="30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30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30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30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30" customHeight="1" x14ac:dyDescent="0.3">
      <c r="A208" s="8" t="s">
        <v>61</v>
      </c>
      <c r="B208" s="9"/>
      <c r="C208" s="9"/>
      <c r="D208" s="9"/>
      <c r="E208" s="9"/>
      <c r="F208" s="11">
        <f>SUM(F187:F207)</f>
        <v>0</v>
      </c>
      <c r="G208" s="11"/>
      <c r="H208" s="11">
        <f t="shared" ref="H208:L208" si="41">SUM(H187:H207)</f>
        <v>0</v>
      </c>
      <c r="I208" s="11"/>
      <c r="J208" s="11">
        <f t="shared" si="41"/>
        <v>0</v>
      </c>
      <c r="K208" s="11"/>
      <c r="L208" s="11">
        <f t="shared" si="41"/>
        <v>0</v>
      </c>
      <c r="M208" s="9"/>
    </row>
    <row r="209" spans="1:48" ht="30" customHeight="1" x14ac:dyDescent="0.3">
      <c r="A209" s="8" t="s">
        <v>98</v>
      </c>
      <c r="B209" s="8" t="s">
        <v>50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3"/>
      <c r="O209" s="3"/>
      <c r="P209" s="3"/>
      <c r="Q209" s="2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ht="30" customHeight="1" x14ac:dyDescent="0.3">
      <c r="A210" s="8" t="s">
        <v>226</v>
      </c>
      <c r="B210" s="8" t="s">
        <v>227</v>
      </c>
      <c r="C210" s="8" t="s">
        <v>228</v>
      </c>
      <c r="D210" s="9">
        <v>463.4</v>
      </c>
      <c r="E210" s="11">
        <v>0</v>
      </c>
      <c r="F210" s="11">
        <f t="shared" ref="F210:F215" si="42">D210*E210</f>
        <v>0</v>
      </c>
      <c r="G210" s="11">
        <v>0</v>
      </c>
      <c r="H210" s="11">
        <f t="shared" ref="H210:H215" si="43">D210*G210</f>
        <v>0</v>
      </c>
      <c r="I210" s="11">
        <v>0</v>
      </c>
      <c r="J210" s="11">
        <f t="shared" ref="J210:J215" si="44">D210*I210</f>
        <v>0</v>
      </c>
      <c r="K210" s="11">
        <f t="shared" ref="K210:K215" si="45">E210+G210+I210</f>
        <v>0</v>
      </c>
      <c r="L210" s="11">
        <f t="shared" ref="L210:L215" si="46">D210*K210</f>
        <v>0</v>
      </c>
      <c r="M210" s="8"/>
      <c r="N210" s="2"/>
      <c r="O210" s="2"/>
      <c r="P210" s="2"/>
      <c r="Q210" s="2"/>
      <c r="R210" s="2"/>
      <c r="S210" s="2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2"/>
      <c r="AS210" s="2"/>
      <c r="AT210" s="3"/>
      <c r="AU210" s="2"/>
      <c r="AV210" s="3"/>
    </row>
    <row r="211" spans="1:48" ht="30" customHeight="1" x14ac:dyDescent="0.3">
      <c r="A211" s="8" t="s">
        <v>101</v>
      </c>
      <c r="B211" s="8" t="s">
        <v>102</v>
      </c>
      <c r="C211" s="8" t="s">
        <v>56</v>
      </c>
      <c r="D211" s="17">
        <v>150</v>
      </c>
      <c r="E211" s="11"/>
      <c r="F211" s="11">
        <f t="shared" si="42"/>
        <v>0</v>
      </c>
      <c r="G211" s="11"/>
      <c r="H211" s="11">
        <f t="shared" si="43"/>
        <v>0</v>
      </c>
      <c r="I211" s="11"/>
      <c r="J211" s="11">
        <f t="shared" si="44"/>
        <v>0</v>
      </c>
      <c r="K211" s="11">
        <f t="shared" si="45"/>
        <v>0</v>
      </c>
      <c r="L211" s="11">
        <f t="shared" si="46"/>
        <v>0</v>
      </c>
      <c r="M211" s="8"/>
      <c r="N211" s="2"/>
      <c r="O211" s="2"/>
      <c r="P211" s="2"/>
      <c r="Q211" s="2"/>
      <c r="R211" s="2"/>
      <c r="S211" s="2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2"/>
      <c r="AS211" s="2"/>
      <c r="AT211" s="3"/>
      <c r="AU211" s="2"/>
      <c r="AV211" s="3"/>
    </row>
    <row r="212" spans="1:48" ht="30" customHeight="1" x14ac:dyDescent="0.3">
      <c r="A212" s="8" t="s">
        <v>103</v>
      </c>
      <c r="B212" s="8" t="s">
        <v>50</v>
      </c>
      <c r="C212" s="8" t="s">
        <v>56</v>
      </c>
      <c r="D212" s="17">
        <v>150</v>
      </c>
      <c r="E212" s="11"/>
      <c r="F212" s="11">
        <f t="shared" si="42"/>
        <v>0</v>
      </c>
      <c r="G212" s="11"/>
      <c r="H212" s="11">
        <f t="shared" si="43"/>
        <v>0</v>
      </c>
      <c r="I212" s="11"/>
      <c r="J212" s="11">
        <f t="shared" si="44"/>
        <v>0</v>
      </c>
      <c r="K212" s="11">
        <f t="shared" si="45"/>
        <v>0</v>
      </c>
      <c r="L212" s="11">
        <f t="shared" si="46"/>
        <v>0</v>
      </c>
      <c r="M212" s="8"/>
      <c r="N212" s="2"/>
      <c r="O212" s="2"/>
      <c r="P212" s="2"/>
      <c r="Q212" s="2"/>
      <c r="R212" s="2"/>
      <c r="S212" s="2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2"/>
      <c r="AS212" s="2"/>
      <c r="AT212" s="3"/>
      <c r="AU212" s="2"/>
      <c r="AV212" s="3"/>
    </row>
    <row r="213" spans="1:48" ht="30" customHeight="1" x14ac:dyDescent="0.3">
      <c r="A213" s="8"/>
      <c r="B213" s="8"/>
      <c r="C213" s="8"/>
      <c r="D213" s="9"/>
      <c r="E213" s="11"/>
      <c r="F213" s="11">
        <f t="shared" si="42"/>
        <v>0</v>
      </c>
      <c r="G213" s="11"/>
      <c r="H213" s="11">
        <f t="shared" si="43"/>
        <v>0</v>
      </c>
      <c r="I213" s="11"/>
      <c r="J213" s="11">
        <f t="shared" si="44"/>
        <v>0</v>
      </c>
      <c r="K213" s="11">
        <f t="shared" si="45"/>
        <v>0</v>
      </c>
      <c r="L213" s="11">
        <f t="shared" si="46"/>
        <v>0</v>
      </c>
      <c r="M213" s="8"/>
      <c r="N213" s="2"/>
      <c r="O213" s="2"/>
      <c r="P213" s="2"/>
      <c r="Q213" s="2"/>
      <c r="R213" s="2"/>
      <c r="S213" s="2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2"/>
      <c r="AS213" s="2"/>
      <c r="AT213" s="3"/>
      <c r="AU213" s="2"/>
      <c r="AV213" s="3"/>
    </row>
    <row r="214" spans="1:48" ht="30" customHeight="1" x14ac:dyDescent="0.3">
      <c r="A214" s="8"/>
      <c r="B214" s="8"/>
      <c r="C214" s="8"/>
      <c r="D214" s="9"/>
      <c r="E214" s="11"/>
      <c r="F214" s="11">
        <f t="shared" si="42"/>
        <v>0</v>
      </c>
      <c r="G214" s="11"/>
      <c r="H214" s="11">
        <f t="shared" si="43"/>
        <v>0</v>
      </c>
      <c r="I214" s="11"/>
      <c r="J214" s="11">
        <f t="shared" si="44"/>
        <v>0</v>
      </c>
      <c r="K214" s="11">
        <f t="shared" si="45"/>
        <v>0</v>
      </c>
      <c r="L214" s="11">
        <f t="shared" si="46"/>
        <v>0</v>
      </c>
      <c r="M214" s="8"/>
      <c r="N214" s="2"/>
      <c r="O214" s="2"/>
      <c r="P214" s="2"/>
      <c r="Q214" s="2"/>
      <c r="R214" s="2"/>
      <c r="S214" s="2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2"/>
      <c r="AS214" s="2"/>
      <c r="AT214" s="3"/>
      <c r="AU214" s="2"/>
      <c r="AV214" s="3"/>
    </row>
    <row r="215" spans="1:48" ht="30" customHeight="1" x14ac:dyDescent="0.3">
      <c r="A215" s="8"/>
      <c r="B215" s="8"/>
      <c r="C215" s="8"/>
      <c r="D215" s="9"/>
      <c r="E215" s="11"/>
      <c r="F215" s="11">
        <f t="shared" si="42"/>
        <v>0</v>
      </c>
      <c r="G215" s="11"/>
      <c r="H215" s="11">
        <f t="shared" si="43"/>
        <v>0</v>
      </c>
      <c r="I215" s="11"/>
      <c r="J215" s="11">
        <f t="shared" si="44"/>
        <v>0</v>
      </c>
      <c r="K215" s="11">
        <f t="shared" si="45"/>
        <v>0</v>
      </c>
      <c r="L215" s="11">
        <f t="shared" si="46"/>
        <v>0</v>
      </c>
      <c r="M215" s="8"/>
      <c r="N215" s="2"/>
      <c r="O215" s="2"/>
      <c r="P215" s="2"/>
      <c r="Q215" s="2"/>
      <c r="R215" s="2"/>
      <c r="S215" s="2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2"/>
      <c r="AS215" s="2"/>
      <c r="AT215" s="3"/>
      <c r="AU215" s="2"/>
      <c r="AV215" s="3"/>
    </row>
    <row r="216" spans="1:48" ht="30" customHeight="1" x14ac:dyDescent="0.3">
      <c r="A216" s="8"/>
      <c r="B216" s="8"/>
      <c r="C216" s="8"/>
      <c r="D216" s="9"/>
      <c r="E216" s="11"/>
      <c r="F216" s="11"/>
      <c r="G216" s="11"/>
      <c r="H216" s="11"/>
      <c r="I216" s="11"/>
      <c r="J216" s="11"/>
      <c r="K216" s="11"/>
      <c r="L216" s="11"/>
      <c r="M216" s="8"/>
      <c r="N216" s="2"/>
      <c r="O216" s="2"/>
      <c r="P216" s="2"/>
      <c r="Q216" s="2"/>
      <c r="R216" s="2"/>
      <c r="S216" s="2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2"/>
      <c r="AS216" s="2"/>
      <c r="AT216" s="3"/>
      <c r="AU216" s="2"/>
      <c r="AV216" s="3"/>
    </row>
    <row r="217" spans="1:48" ht="30" customHeight="1" x14ac:dyDescent="0.3">
      <c r="A217" s="8"/>
      <c r="B217" s="8"/>
      <c r="C217" s="8"/>
      <c r="D217" s="9"/>
      <c r="E217" s="11"/>
      <c r="F217" s="11"/>
      <c r="G217" s="11"/>
      <c r="H217" s="11"/>
      <c r="I217" s="11"/>
      <c r="J217" s="11"/>
      <c r="K217" s="11"/>
      <c r="L217" s="11"/>
      <c r="M217" s="8"/>
      <c r="N217" s="2"/>
      <c r="O217" s="2"/>
      <c r="P217" s="2"/>
      <c r="Q217" s="2"/>
      <c r="R217" s="2"/>
      <c r="S217" s="2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2"/>
      <c r="AS217" s="2"/>
      <c r="AT217" s="3"/>
      <c r="AU217" s="2"/>
      <c r="AV217" s="3"/>
    </row>
    <row r="218" spans="1:48" ht="30" customHeight="1" x14ac:dyDescent="0.3">
      <c r="A218" s="8"/>
      <c r="B218" s="8"/>
      <c r="C218" s="8"/>
      <c r="D218" s="9"/>
      <c r="E218" s="11"/>
      <c r="F218" s="11"/>
      <c r="G218" s="11"/>
      <c r="H218" s="11"/>
      <c r="I218" s="11"/>
      <c r="J218" s="11"/>
      <c r="K218" s="11"/>
      <c r="L218" s="11"/>
      <c r="M218" s="8"/>
      <c r="N218" s="2"/>
      <c r="O218" s="2"/>
      <c r="P218" s="2"/>
      <c r="Q218" s="2"/>
      <c r="R218" s="2"/>
      <c r="S218" s="2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2"/>
      <c r="AS218" s="2"/>
      <c r="AT218" s="3"/>
      <c r="AU218" s="2"/>
      <c r="AV218" s="3"/>
    </row>
    <row r="219" spans="1:48" ht="30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48" ht="30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48" ht="30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48" ht="30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48" ht="30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48" ht="30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48" ht="30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48" ht="30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48" ht="30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48" ht="30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48" ht="30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48" ht="30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48" ht="30" customHeight="1" x14ac:dyDescent="0.3">
      <c r="A231" s="8" t="s">
        <v>61</v>
      </c>
      <c r="B231" s="9"/>
      <c r="C231" s="9"/>
      <c r="D231" s="9"/>
      <c r="E231" s="9"/>
      <c r="F231" s="11">
        <f>SUM(F210:F230)</f>
        <v>0</v>
      </c>
      <c r="G231" s="11"/>
      <c r="H231" s="11">
        <f t="shared" ref="H231:L231" si="47">SUM(H210:H230)</f>
        <v>0</v>
      </c>
      <c r="I231" s="11"/>
      <c r="J231" s="11">
        <f t="shared" si="47"/>
        <v>0</v>
      </c>
      <c r="K231" s="11"/>
      <c r="L231" s="11">
        <f t="shared" si="47"/>
        <v>0</v>
      </c>
      <c r="M231" s="9"/>
    </row>
    <row r="232" spans="1:48" ht="30" customHeight="1" x14ac:dyDescent="0.3">
      <c r="A232" s="8" t="s">
        <v>104</v>
      </c>
      <c r="B232" s="8" t="s">
        <v>50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3"/>
      <c r="O232" s="3"/>
      <c r="P232" s="3"/>
      <c r="Q232" s="2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 ht="30" customHeight="1" x14ac:dyDescent="0.3">
      <c r="A233" s="8" t="s">
        <v>108</v>
      </c>
      <c r="B233" s="8" t="s">
        <v>109</v>
      </c>
      <c r="C233" s="8" t="s">
        <v>107</v>
      </c>
      <c r="D233" s="17">
        <v>6</v>
      </c>
      <c r="E233" s="11">
        <v>0</v>
      </c>
      <c r="F233" s="11">
        <f t="shared" ref="F233:F236" si="48">D233*E233</f>
        <v>0</v>
      </c>
      <c r="G233" s="11">
        <v>0</v>
      </c>
      <c r="H233" s="11">
        <f t="shared" ref="H233:H236" si="49">D233*G233</f>
        <v>0</v>
      </c>
      <c r="I233" s="11">
        <v>0</v>
      </c>
      <c r="J233" s="11">
        <f t="shared" ref="J233:J236" si="50">D233*I233</f>
        <v>0</v>
      </c>
      <c r="K233" s="11">
        <f t="shared" ref="K233:K236" si="51">E233+G233+I233</f>
        <v>0</v>
      </c>
      <c r="L233" s="11">
        <f t="shared" ref="L233:L236" si="52">D233*K233</f>
        <v>0</v>
      </c>
      <c r="M233" s="8"/>
      <c r="N233" s="2"/>
      <c r="O233" s="2"/>
      <c r="P233" s="2"/>
      <c r="Q233" s="2"/>
      <c r="R233" s="2"/>
      <c r="S233" s="2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2"/>
      <c r="AS233" s="2"/>
      <c r="AT233" s="3"/>
      <c r="AU233" s="2"/>
      <c r="AV233" s="3"/>
    </row>
    <row r="234" spans="1:48" ht="30" customHeight="1" x14ac:dyDescent="0.3">
      <c r="A234" s="8" t="s">
        <v>229</v>
      </c>
      <c r="B234" s="8"/>
      <c r="C234" s="8" t="s">
        <v>230</v>
      </c>
      <c r="D234" s="9">
        <v>4</v>
      </c>
      <c r="E234" s="11"/>
      <c r="F234" s="11">
        <f t="shared" si="48"/>
        <v>0</v>
      </c>
      <c r="G234" s="11"/>
      <c r="H234" s="11">
        <f t="shared" si="49"/>
        <v>0</v>
      </c>
      <c r="I234" s="11"/>
      <c r="J234" s="11">
        <f t="shared" si="50"/>
        <v>0</v>
      </c>
      <c r="K234" s="11">
        <f t="shared" si="51"/>
        <v>0</v>
      </c>
      <c r="L234" s="11">
        <f t="shared" si="52"/>
        <v>0</v>
      </c>
      <c r="M234" s="8"/>
      <c r="N234" s="2"/>
      <c r="O234" s="2"/>
      <c r="P234" s="2"/>
      <c r="Q234" s="2"/>
      <c r="R234" s="2"/>
      <c r="S234" s="2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2"/>
      <c r="AS234" s="2"/>
      <c r="AT234" s="3"/>
      <c r="AU234" s="2"/>
      <c r="AV234" s="3"/>
    </row>
    <row r="235" spans="1:48" ht="30" customHeight="1" x14ac:dyDescent="0.3">
      <c r="A235" s="8" t="s">
        <v>231</v>
      </c>
      <c r="B235" s="8"/>
      <c r="C235" s="8" t="s">
        <v>230</v>
      </c>
      <c r="D235" s="9">
        <v>7</v>
      </c>
      <c r="E235" s="11"/>
      <c r="F235" s="11">
        <f t="shared" si="48"/>
        <v>0</v>
      </c>
      <c r="G235" s="11"/>
      <c r="H235" s="11">
        <f t="shared" si="49"/>
        <v>0</v>
      </c>
      <c r="I235" s="11"/>
      <c r="J235" s="11">
        <f t="shared" si="50"/>
        <v>0</v>
      </c>
      <c r="K235" s="11">
        <f t="shared" si="51"/>
        <v>0</v>
      </c>
      <c r="L235" s="11">
        <f t="shared" si="52"/>
        <v>0</v>
      </c>
      <c r="M235" s="8"/>
      <c r="N235" s="2"/>
      <c r="O235" s="2"/>
      <c r="P235" s="2"/>
      <c r="Q235" s="2"/>
      <c r="R235" s="2"/>
      <c r="S235" s="2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2"/>
      <c r="AS235" s="2"/>
      <c r="AT235" s="3"/>
      <c r="AU235" s="2"/>
      <c r="AV235" s="3"/>
    </row>
    <row r="236" spans="1:48" ht="30" customHeight="1" x14ac:dyDescent="0.3">
      <c r="A236" s="8"/>
      <c r="B236" s="8"/>
      <c r="C236" s="8"/>
      <c r="D236" s="9"/>
      <c r="E236" s="11"/>
      <c r="F236" s="11">
        <f t="shared" si="48"/>
        <v>0</v>
      </c>
      <c r="G236" s="11"/>
      <c r="H236" s="11">
        <f t="shared" si="49"/>
        <v>0</v>
      </c>
      <c r="I236" s="11"/>
      <c r="J236" s="11">
        <f t="shared" si="50"/>
        <v>0</v>
      </c>
      <c r="K236" s="11">
        <f t="shared" si="51"/>
        <v>0</v>
      </c>
      <c r="L236" s="11">
        <f t="shared" si="52"/>
        <v>0</v>
      </c>
      <c r="M236" s="8"/>
      <c r="N236" s="2"/>
      <c r="O236" s="2"/>
      <c r="P236" s="2"/>
      <c r="Q236" s="2"/>
      <c r="R236" s="2"/>
      <c r="S236" s="2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2"/>
      <c r="AS236" s="2"/>
      <c r="AT236" s="3"/>
      <c r="AU236" s="2"/>
      <c r="AV236" s="3"/>
    </row>
    <row r="237" spans="1:48" ht="30" customHeight="1" x14ac:dyDescent="0.3">
      <c r="A237" s="8"/>
      <c r="B237" s="8"/>
      <c r="C237" s="8"/>
      <c r="D237" s="9"/>
      <c r="E237" s="11"/>
      <c r="F237" s="11"/>
      <c r="G237" s="11"/>
      <c r="H237" s="11"/>
      <c r="I237" s="11"/>
      <c r="J237" s="11"/>
      <c r="K237" s="11"/>
      <c r="L237" s="11"/>
      <c r="M237" s="8"/>
      <c r="N237" s="2"/>
      <c r="O237" s="2"/>
      <c r="P237" s="2"/>
      <c r="Q237" s="2"/>
      <c r="R237" s="2"/>
      <c r="S237" s="2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2"/>
      <c r="AS237" s="2"/>
      <c r="AT237" s="3"/>
      <c r="AU237" s="2"/>
      <c r="AV237" s="3"/>
    </row>
    <row r="238" spans="1:48" ht="30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48" ht="30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48" ht="30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48" ht="30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48" ht="30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48" ht="30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48" ht="30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48" ht="30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48" ht="30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48" ht="30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48" ht="30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48" ht="30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48" ht="30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48" ht="30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48" ht="30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48" ht="30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48" ht="30" customHeight="1" x14ac:dyDescent="0.3">
      <c r="A254" s="8" t="s">
        <v>61</v>
      </c>
      <c r="B254" s="9"/>
      <c r="C254" s="9"/>
      <c r="D254" s="9"/>
      <c r="E254" s="9"/>
      <c r="F254" s="11">
        <f>SUM(F233:F253)</f>
        <v>0</v>
      </c>
      <c r="G254" s="11"/>
      <c r="H254" s="11">
        <f t="shared" ref="H254:L254" si="53">SUM(H233:H253)</f>
        <v>0</v>
      </c>
      <c r="I254" s="11"/>
      <c r="J254" s="11">
        <f t="shared" si="53"/>
        <v>0</v>
      </c>
      <c r="K254" s="11"/>
      <c r="L254" s="11">
        <f t="shared" si="53"/>
        <v>0</v>
      </c>
      <c r="M254" s="9"/>
    </row>
    <row r="255" spans="1:48" ht="30" customHeight="1" x14ac:dyDescent="0.3">
      <c r="A255" s="8" t="s">
        <v>289</v>
      </c>
      <c r="B255" s="8" t="s">
        <v>50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3"/>
      <c r="O255" s="3"/>
      <c r="P255" s="3"/>
      <c r="Q255" s="2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ht="30" customHeight="1" x14ac:dyDescent="0.3">
      <c r="A256" s="8" t="s">
        <v>112</v>
      </c>
      <c r="B256" s="8" t="s">
        <v>113</v>
      </c>
      <c r="C256" s="8" t="s">
        <v>114</v>
      </c>
      <c r="D256" s="17">
        <v>2</v>
      </c>
      <c r="E256" s="11">
        <v>0</v>
      </c>
      <c r="F256" s="11">
        <f t="shared" ref="F256:F260" si="54">D256*E256</f>
        <v>0</v>
      </c>
      <c r="G256" s="11">
        <v>0</v>
      </c>
      <c r="H256" s="11">
        <f t="shared" ref="H256:H260" si="55">D256*G256</f>
        <v>0</v>
      </c>
      <c r="I256" s="11">
        <v>0</v>
      </c>
      <c r="J256" s="11">
        <f t="shared" ref="J256:J260" si="56">D256*I256</f>
        <v>0</v>
      </c>
      <c r="K256" s="11">
        <f t="shared" ref="K256:K260" si="57">E256+G256+I256</f>
        <v>0</v>
      </c>
      <c r="L256" s="11">
        <f t="shared" ref="L256:L260" si="58">D256*K256</f>
        <v>0</v>
      </c>
      <c r="M256" s="8"/>
      <c r="N256" s="2"/>
      <c r="O256" s="2"/>
      <c r="P256" s="2"/>
      <c r="Q256" s="2"/>
      <c r="R256" s="2"/>
      <c r="S256" s="2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2"/>
      <c r="AS256" s="2"/>
      <c r="AT256" s="3"/>
      <c r="AU256" s="2"/>
      <c r="AV256" s="3"/>
    </row>
    <row r="257" spans="1:48" ht="30" customHeight="1" x14ac:dyDescent="0.3">
      <c r="A257" s="8" t="s">
        <v>115</v>
      </c>
      <c r="B257" s="8" t="s">
        <v>116</v>
      </c>
      <c r="C257" s="8" t="s">
        <v>100</v>
      </c>
      <c r="D257" s="17">
        <v>0.2</v>
      </c>
      <c r="E257" s="11"/>
      <c r="F257" s="11">
        <f t="shared" si="54"/>
        <v>0</v>
      </c>
      <c r="G257" s="11"/>
      <c r="H257" s="11">
        <f t="shared" si="55"/>
        <v>0</v>
      </c>
      <c r="I257" s="11"/>
      <c r="J257" s="11">
        <f t="shared" si="56"/>
        <v>0</v>
      </c>
      <c r="K257" s="11">
        <f t="shared" si="57"/>
        <v>0</v>
      </c>
      <c r="L257" s="11">
        <f t="shared" si="58"/>
        <v>0</v>
      </c>
      <c r="M257" s="8"/>
      <c r="N257" s="2"/>
      <c r="O257" s="2"/>
      <c r="P257" s="2"/>
      <c r="Q257" s="2"/>
      <c r="R257" s="2"/>
      <c r="S257" s="2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2"/>
      <c r="AS257" s="2"/>
      <c r="AT257" s="3"/>
      <c r="AU257" s="2"/>
      <c r="AV257" s="3"/>
    </row>
    <row r="258" spans="1:48" ht="30" customHeight="1" x14ac:dyDescent="0.3">
      <c r="A258" s="8" t="s">
        <v>117</v>
      </c>
      <c r="B258" s="8" t="s">
        <v>118</v>
      </c>
      <c r="C258" s="8" t="s">
        <v>114</v>
      </c>
      <c r="D258" s="17">
        <v>2</v>
      </c>
      <c r="E258" s="9"/>
      <c r="F258" s="9">
        <f t="shared" si="54"/>
        <v>0</v>
      </c>
      <c r="G258" s="9"/>
      <c r="H258" s="9">
        <f t="shared" si="55"/>
        <v>0</v>
      </c>
      <c r="I258" s="9"/>
      <c r="J258" s="9">
        <f t="shared" si="56"/>
        <v>0</v>
      </c>
      <c r="K258" s="9">
        <f t="shared" si="57"/>
        <v>0</v>
      </c>
      <c r="L258" s="9">
        <f t="shared" si="58"/>
        <v>0</v>
      </c>
      <c r="M258" s="9"/>
    </row>
    <row r="259" spans="1:48" ht="30" customHeight="1" x14ac:dyDescent="0.3">
      <c r="A259" s="8"/>
      <c r="B259" s="8"/>
      <c r="C259" s="8"/>
      <c r="D259" s="9"/>
      <c r="E259" s="9"/>
      <c r="F259" s="9">
        <f t="shared" si="54"/>
        <v>0</v>
      </c>
      <c r="G259" s="9"/>
      <c r="H259" s="9">
        <f t="shared" si="55"/>
        <v>0</v>
      </c>
      <c r="I259" s="9"/>
      <c r="J259" s="9">
        <f t="shared" si="56"/>
        <v>0</v>
      </c>
      <c r="K259" s="9">
        <f t="shared" si="57"/>
        <v>0</v>
      </c>
      <c r="L259" s="9">
        <f t="shared" si="58"/>
        <v>0</v>
      </c>
      <c r="M259" s="9"/>
    </row>
    <row r="260" spans="1:48" ht="30" customHeight="1" x14ac:dyDescent="0.3">
      <c r="A260" s="8"/>
      <c r="B260" s="8"/>
      <c r="C260" s="8"/>
      <c r="D260" s="9"/>
      <c r="E260" s="9"/>
      <c r="F260" s="9">
        <f t="shared" si="54"/>
        <v>0</v>
      </c>
      <c r="G260" s="9"/>
      <c r="H260" s="9">
        <f t="shared" si="55"/>
        <v>0</v>
      </c>
      <c r="I260" s="9"/>
      <c r="J260" s="9">
        <f t="shared" si="56"/>
        <v>0</v>
      </c>
      <c r="K260" s="9">
        <f t="shared" si="57"/>
        <v>0</v>
      </c>
      <c r="L260" s="9">
        <f t="shared" si="58"/>
        <v>0</v>
      </c>
      <c r="M260" s="9"/>
    </row>
    <row r="261" spans="1:48" ht="30" customHeight="1" x14ac:dyDescent="0.3">
      <c r="A261" s="8"/>
      <c r="B261" s="8"/>
      <c r="C261" s="8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48" ht="30" customHeight="1" x14ac:dyDescent="0.3">
      <c r="A262" s="8"/>
      <c r="B262" s="8"/>
      <c r="C262" s="8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48" ht="30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48" ht="30" customHeight="1" x14ac:dyDescent="0.3">
      <c r="A264" s="9"/>
      <c r="B264" s="9"/>
      <c r="C264" s="17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48" ht="30" customHeight="1" x14ac:dyDescent="0.3">
      <c r="A265" s="9"/>
      <c r="B265" s="9"/>
      <c r="C265" s="17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48" ht="30" customHeight="1" x14ac:dyDescent="0.3">
      <c r="A266" s="9"/>
      <c r="B266" s="9"/>
      <c r="C266" s="17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48" ht="30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48" ht="30" customHeight="1" x14ac:dyDescent="0.3">
      <c r="A268" s="9"/>
      <c r="B268" s="9"/>
      <c r="C268" s="17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48" ht="30" customHeight="1" x14ac:dyDescent="0.3">
      <c r="A269" s="9"/>
      <c r="B269" s="9"/>
      <c r="C269" s="17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48" ht="30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48" ht="30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48" ht="30" customHeight="1" x14ac:dyDescent="0.3">
      <c r="A272" s="8"/>
      <c r="B272" s="8"/>
      <c r="C272" s="8"/>
      <c r="D272" s="17"/>
      <c r="E272" s="9"/>
      <c r="F272" s="9"/>
      <c r="G272" s="9"/>
      <c r="H272" s="9"/>
      <c r="I272" s="9"/>
      <c r="J272" s="9"/>
      <c r="K272" s="9"/>
      <c r="L272" s="9"/>
      <c r="M272" s="9"/>
    </row>
    <row r="273" spans="1:48" ht="30" customHeight="1" x14ac:dyDescent="0.3">
      <c r="A273" s="8"/>
      <c r="B273" s="8"/>
      <c r="C273" s="8"/>
      <c r="D273" s="17"/>
      <c r="E273" s="9"/>
      <c r="F273" s="9"/>
      <c r="G273" s="9"/>
      <c r="H273" s="9"/>
      <c r="I273" s="9"/>
      <c r="J273" s="9"/>
      <c r="K273" s="9"/>
      <c r="L273" s="9"/>
      <c r="M273" s="9"/>
    </row>
    <row r="274" spans="1:48" ht="30" customHeight="1" x14ac:dyDescent="0.3">
      <c r="A274" s="8"/>
      <c r="B274" s="8"/>
      <c r="C274" s="8"/>
      <c r="D274" s="17"/>
      <c r="E274" s="9"/>
      <c r="F274" s="9"/>
      <c r="G274" s="9"/>
      <c r="H274" s="9"/>
      <c r="I274" s="9"/>
      <c r="J274" s="9"/>
      <c r="K274" s="9"/>
      <c r="L274" s="9"/>
      <c r="M274" s="9"/>
    </row>
    <row r="275" spans="1:48" ht="30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48" ht="30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48" ht="30" customHeight="1" x14ac:dyDescent="0.3">
      <c r="A277" s="8" t="s">
        <v>61</v>
      </c>
      <c r="B277" s="9"/>
      <c r="C277" s="9"/>
      <c r="D277" s="9"/>
      <c r="E277" s="9"/>
      <c r="F277" s="11">
        <f>SUM(F256:F276)</f>
        <v>0</v>
      </c>
      <c r="G277" s="11"/>
      <c r="H277" s="11">
        <f t="shared" ref="H277:L277" si="59">SUM(H256:H276)</f>
        <v>0</v>
      </c>
      <c r="I277" s="11"/>
      <c r="J277" s="11">
        <f t="shared" si="59"/>
        <v>0</v>
      </c>
      <c r="K277" s="11"/>
      <c r="L277" s="11">
        <f t="shared" si="59"/>
        <v>0</v>
      </c>
      <c r="M277" s="9"/>
    </row>
    <row r="278" spans="1:48" ht="30" customHeight="1" x14ac:dyDescent="0.3">
      <c r="A278" s="8" t="s">
        <v>288</v>
      </c>
      <c r="B278" s="8" t="s">
        <v>50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3"/>
      <c r="O278" s="3"/>
      <c r="P278" s="3"/>
      <c r="Q278" s="2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 ht="30" customHeight="1" x14ac:dyDescent="0.3">
      <c r="A279" s="8" t="s">
        <v>263</v>
      </c>
      <c r="B279" s="8" t="s">
        <v>264</v>
      </c>
      <c r="C279" s="8" t="s">
        <v>265</v>
      </c>
      <c r="D279" s="17">
        <v>1</v>
      </c>
      <c r="E279" s="11">
        <v>0</v>
      </c>
      <c r="F279" s="11">
        <f t="shared" ref="F279:F295" si="60">D279*E279</f>
        <v>0</v>
      </c>
      <c r="G279" s="11">
        <v>0</v>
      </c>
      <c r="H279" s="11">
        <f t="shared" ref="H279:H295" si="61">D279*G279</f>
        <v>0</v>
      </c>
      <c r="I279" s="11">
        <v>0</v>
      </c>
      <c r="J279" s="11">
        <f t="shared" ref="J279:J295" si="62">D279*I279</f>
        <v>0</v>
      </c>
      <c r="K279" s="11">
        <f t="shared" ref="K279:K295" si="63">E279+G279+I279</f>
        <v>0</v>
      </c>
      <c r="L279" s="11">
        <f t="shared" ref="L279:L295" si="64">D279*K279</f>
        <v>0</v>
      </c>
      <c r="M279" s="8"/>
      <c r="N279" s="2"/>
      <c r="O279" s="2"/>
      <c r="P279" s="2"/>
      <c r="Q279" s="2"/>
      <c r="R279" s="2"/>
      <c r="S279" s="2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2"/>
      <c r="AS279" s="2"/>
      <c r="AT279" s="3"/>
      <c r="AU279" s="2"/>
      <c r="AV279" s="3"/>
    </row>
    <row r="280" spans="1:48" ht="30" customHeight="1" x14ac:dyDescent="0.3">
      <c r="A280" s="8" t="s">
        <v>266</v>
      </c>
      <c r="B280" s="8" t="s">
        <v>267</v>
      </c>
      <c r="C280" s="8" t="s">
        <v>265</v>
      </c>
      <c r="D280" s="17">
        <v>1</v>
      </c>
      <c r="E280" s="11"/>
      <c r="F280" s="11">
        <f t="shared" si="60"/>
        <v>0</v>
      </c>
      <c r="G280" s="11"/>
      <c r="H280" s="11">
        <f t="shared" si="61"/>
        <v>0</v>
      </c>
      <c r="I280" s="11"/>
      <c r="J280" s="11">
        <f t="shared" si="62"/>
        <v>0</v>
      </c>
      <c r="K280" s="11">
        <f t="shared" si="63"/>
        <v>0</v>
      </c>
      <c r="L280" s="11">
        <f t="shared" si="64"/>
        <v>0</v>
      </c>
      <c r="M280" s="8"/>
      <c r="N280" s="2"/>
      <c r="O280" s="2"/>
      <c r="P280" s="2"/>
      <c r="Q280" s="2"/>
      <c r="R280" s="2"/>
      <c r="S280" s="2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2"/>
      <c r="AS280" s="2"/>
      <c r="AT280" s="3"/>
      <c r="AU280" s="2"/>
      <c r="AV280" s="3"/>
    </row>
    <row r="281" spans="1:48" ht="30" customHeight="1" x14ac:dyDescent="0.3">
      <c r="A281" s="8" t="s">
        <v>268</v>
      </c>
      <c r="B281" s="8" t="s">
        <v>267</v>
      </c>
      <c r="C281" s="8" t="s">
        <v>265</v>
      </c>
      <c r="D281" s="17">
        <v>2</v>
      </c>
      <c r="E281" s="11"/>
      <c r="F281" s="11">
        <f t="shared" si="60"/>
        <v>0</v>
      </c>
      <c r="G281" s="11"/>
      <c r="H281" s="11">
        <f t="shared" si="61"/>
        <v>0</v>
      </c>
      <c r="I281" s="11"/>
      <c r="J281" s="11">
        <f t="shared" si="62"/>
        <v>0</v>
      </c>
      <c r="K281" s="11">
        <f t="shared" si="63"/>
        <v>0</v>
      </c>
      <c r="L281" s="11">
        <f t="shared" si="64"/>
        <v>0</v>
      </c>
      <c r="M281" s="8"/>
      <c r="N281" s="2"/>
      <c r="O281" s="2"/>
      <c r="P281" s="2"/>
      <c r="Q281" s="2"/>
      <c r="R281" s="2"/>
      <c r="S281" s="2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2"/>
      <c r="AS281" s="2"/>
      <c r="AT281" s="3"/>
      <c r="AU281" s="2"/>
      <c r="AV281" s="3"/>
    </row>
    <row r="282" spans="1:48" ht="30" customHeight="1" x14ac:dyDescent="0.3">
      <c r="A282" s="8" t="s">
        <v>269</v>
      </c>
      <c r="B282" s="8" t="s">
        <v>267</v>
      </c>
      <c r="C282" s="8" t="s">
        <v>265</v>
      </c>
      <c r="D282" s="17">
        <v>1</v>
      </c>
      <c r="E282" s="11"/>
      <c r="F282" s="11">
        <f t="shared" si="60"/>
        <v>0</v>
      </c>
      <c r="G282" s="11"/>
      <c r="H282" s="11">
        <f t="shared" si="61"/>
        <v>0</v>
      </c>
      <c r="I282" s="11"/>
      <c r="J282" s="11">
        <f t="shared" si="62"/>
        <v>0</v>
      </c>
      <c r="K282" s="11">
        <f t="shared" si="63"/>
        <v>0</v>
      </c>
      <c r="L282" s="11">
        <f t="shared" si="64"/>
        <v>0</v>
      </c>
      <c r="M282" s="9"/>
    </row>
    <row r="283" spans="1:48" ht="30" customHeight="1" x14ac:dyDescent="0.3">
      <c r="A283" s="8" t="s">
        <v>270</v>
      </c>
      <c r="B283" s="8" t="s">
        <v>267</v>
      </c>
      <c r="C283" s="8" t="s">
        <v>265</v>
      </c>
      <c r="D283" s="17">
        <v>1</v>
      </c>
      <c r="E283" s="11"/>
      <c r="F283" s="11">
        <f t="shared" si="60"/>
        <v>0</v>
      </c>
      <c r="G283" s="11"/>
      <c r="H283" s="11">
        <f t="shared" si="61"/>
        <v>0</v>
      </c>
      <c r="I283" s="11"/>
      <c r="J283" s="11">
        <f t="shared" si="62"/>
        <v>0</v>
      </c>
      <c r="K283" s="11">
        <f t="shared" si="63"/>
        <v>0</v>
      </c>
      <c r="L283" s="11">
        <f t="shared" si="64"/>
        <v>0</v>
      </c>
      <c r="M283" s="9"/>
    </row>
    <row r="284" spans="1:48" ht="30" customHeight="1" x14ac:dyDescent="0.3">
      <c r="A284" s="8" t="s">
        <v>271</v>
      </c>
      <c r="B284" s="8" t="s">
        <v>267</v>
      </c>
      <c r="C284" s="8" t="s">
        <v>265</v>
      </c>
      <c r="D284" s="17">
        <v>1</v>
      </c>
      <c r="E284" s="11"/>
      <c r="F284" s="11">
        <f t="shared" si="60"/>
        <v>0</v>
      </c>
      <c r="G284" s="11"/>
      <c r="H284" s="11">
        <f t="shared" si="61"/>
        <v>0</v>
      </c>
      <c r="I284" s="11"/>
      <c r="J284" s="11">
        <f t="shared" si="62"/>
        <v>0</v>
      </c>
      <c r="K284" s="11">
        <f t="shared" si="63"/>
        <v>0</v>
      </c>
      <c r="L284" s="11">
        <f t="shared" si="64"/>
        <v>0</v>
      </c>
      <c r="M284" s="9"/>
    </row>
    <row r="285" spans="1:48" ht="30" customHeight="1" x14ac:dyDescent="0.3">
      <c r="A285" s="8" t="s">
        <v>272</v>
      </c>
      <c r="B285" s="8" t="s">
        <v>267</v>
      </c>
      <c r="C285" s="8" t="s">
        <v>265</v>
      </c>
      <c r="D285" s="17">
        <v>3</v>
      </c>
      <c r="E285" s="11"/>
      <c r="F285" s="11">
        <f t="shared" si="60"/>
        <v>0</v>
      </c>
      <c r="G285" s="11"/>
      <c r="H285" s="11">
        <f t="shared" si="61"/>
        <v>0</v>
      </c>
      <c r="I285" s="11"/>
      <c r="J285" s="11">
        <f t="shared" si="62"/>
        <v>0</v>
      </c>
      <c r="K285" s="11">
        <f t="shared" si="63"/>
        <v>0</v>
      </c>
      <c r="L285" s="11">
        <f t="shared" si="64"/>
        <v>0</v>
      </c>
      <c r="M285" s="9"/>
    </row>
    <row r="286" spans="1:48" ht="30" customHeight="1" x14ac:dyDescent="0.3">
      <c r="A286" s="17" t="s">
        <v>273</v>
      </c>
      <c r="B286" s="17" t="s">
        <v>274</v>
      </c>
      <c r="C286" s="17" t="s">
        <v>247</v>
      </c>
      <c r="D286" s="17">
        <v>8</v>
      </c>
      <c r="E286" s="11"/>
      <c r="F286" s="11">
        <f t="shared" si="60"/>
        <v>0</v>
      </c>
      <c r="G286" s="11"/>
      <c r="H286" s="11">
        <f t="shared" si="61"/>
        <v>0</v>
      </c>
      <c r="I286" s="11"/>
      <c r="J286" s="11">
        <f t="shared" si="62"/>
        <v>0</v>
      </c>
      <c r="K286" s="11">
        <f t="shared" si="63"/>
        <v>0</v>
      </c>
      <c r="L286" s="11">
        <f t="shared" si="64"/>
        <v>0</v>
      </c>
      <c r="M286" s="9"/>
    </row>
    <row r="287" spans="1:48" ht="30" customHeight="1" x14ac:dyDescent="0.3">
      <c r="A287" s="17" t="s">
        <v>275</v>
      </c>
      <c r="B287" s="17" t="s">
        <v>276</v>
      </c>
      <c r="C287" s="17" t="s">
        <v>247</v>
      </c>
      <c r="D287" s="17">
        <v>9</v>
      </c>
      <c r="E287" s="11"/>
      <c r="F287" s="11">
        <f t="shared" si="60"/>
        <v>0</v>
      </c>
      <c r="G287" s="11">
        <v>0</v>
      </c>
      <c r="H287" s="11">
        <f t="shared" si="61"/>
        <v>0</v>
      </c>
      <c r="I287" s="11">
        <v>0</v>
      </c>
      <c r="J287" s="11">
        <f t="shared" si="62"/>
        <v>0</v>
      </c>
      <c r="K287" s="11">
        <f t="shared" si="63"/>
        <v>0</v>
      </c>
      <c r="L287" s="11">
        <f t="shared" si="64"/>
        <v>0</v>
      </c>
      <c r="M287" s="9"/>
    </row>
    <row r="288" spans="1:48" ht="30" customHeight="1" x14ac:dyDescent="0.3">
      <c r="A288" s="17" t="s">
        <v>277</v>
      </c>
      <c r="B288" s="17" t="s">
        <v>278</v>
      </c>
      <c r="C288" s="17" t="s">
        <v>247</v>
      </c>
      <c r="D288" s="17">
        <v>1</v>
      </c>
      <c r="E288" s="11"/>
      <c r="F288" s="11">
        <f t="shared" si="60"/>
        <v>0</v>
      </c>
      <c r="G288" s="11"/>
      <c r="H288" s="11">
        <f t="shared" si="61"/>
        <v>0</v>
      </c>
      <c r="I288" s="11"/>
      <c r="J288" s="11">
        <f t="shared" si="62"/>
        <v>0</v>
      </c>
      <c r="K288" s="11">
        <f t="shared" si="63"/>
        <v>0</v>
      </c>
      <c r="L288" s="11">
        <f t="shared" si="64"/>
        <v>0</v>
      </c>
      <c r="M288" s="9"/>
    </row>
    <row r="289" spans="1:13" ht="30" customHeight="1" x14ac:dyDescent="0.3">
      <c r="A289" s="17" t="s">
        <v>279</v>
      </c>
      <c r="B289" s="17" t="s">
        <v>280</v>
      </c>
      <c r="C289" s="17" t="s">
        <v>247</v>
      </c>
      <c r="D289" s="17">
        <v>2</v>
      </c>
      <c r="E289" s="11"/>
      <c r="F289" s="11">
        <f t="shared" si="60"/>
        <v>0</v>
      </c>
      <c r="G289" s="11"/>
      <c r="H289" s="11">
        <f t="shared" si="61"/>
        <v>0</v>
      </c>
      <c r="I289" s="11"/>
      <c r="J289" s="11">
        <f t="shared" si="62"/>
        <v>0</v>
      </c>
      <c r="K289" s="11">
        <f t="shared" si="63"/>
        <v>0</v>
      </c>
      <c r="L289" s="11">
        <f t="shared" si="64"/>
        <v>0</v>
      </c>
      <c r="M289" s="9"/>
    </row>
    <row r="290" spans="1:13" ht="30" customHeight="1" x14ac:dyDescent="0.3">
      <c r="A290" s="17" t="s">
        <v>281</v>
      </c>
      <c r="B290" s="17"/>
      <c r="C290" s="17" t="s">
        <v>282</v>
      </c>
      <c r="D290" s="17">
        <v>80</v>
      </c>
      <c r="E290" s="11"/>
      <c r="F290" s="11">
        <f t="shared" si="60"/>
        <v>0</v>
      </c>
      <c r="G290" s="11"/>
      <c r="H290" s="11">
        <f t="shared" si="61"/>
        <v>0</v>
      </c>
      <c r="I290" s="11"/>
      <c r="J290" s="11">
        <f t="shared" si="62"/>
        <v>0</v>
      </c>
      <c r="K290" s="11">
        <f t="shared" si="63"/>
        <v>0</v>
      </c>
      <c r="L290" s="11">
        <f t="shared" si="64"/>
        <v>0</v>
      </c>
      <c r="M290" s="9"/>
    </row>
    <row r="291" spans="1:13" ht="30" customHeight="1" x14ac:dyDescent="0.3">
      <c r="A291" s="17" t="s">
        <v>283</v>
      </c>
      <c r="B291" s="17"/>
      <c r="C291" s="17" t="s">
        <v>282</v>
      </c>
      <c r="D291" s="17">
        <v>40</v>
      </c>
      <c r="E291" s="11"/>
      <c r="F291" s="11">
        <f t="shared" si="60"/>
        <v>0</v>
      </c>
      <c r="G291" s="11"/>
      <c r="H291" s="11">
        <f t="shared" si="61"/>
        <v>0</v>
      </c>
      <c r="I291" s="11"/>
      <c r="J291" s="11">
        <f t="shared" si="62"/>
        <v>0</v>
      </c>
      <c r="K291" s="11">
        <f t="shared" si="63"/>
        <v>0</v>
      </c>
      <c r="L291" s="11">
        <f t="shared" si="64"/>
        <v>0</v>
      </c>
      <c r="M291" s="9"/>
    </row>
    <row r="292" spans="1:13" ht="30" customHeight="1" x14ac:dyDescent="0.3">
      <c r="A292" s="17" t="s">
        <v>284</v>
      </c>
      <c r="B292" s="17"/>
      <c r="C292" s="17" t="s">
        <v>282</v>
      </c>
      <c r="D292" s="17">
        <v>230</v>
      </c>
      <c r="E292" s="11"/>
      <c r="F292" s="11">
        <f t="shared" si="60"/>
        <v>0</v>
      </c>
      <c r="G292" s="11"/>
      <c r="H292" s="11">
        <f t="shared" si="61"/>
        <v>0</v>
      </c>
      <c r="I292" s="11"/>
      <c r="J292" s="11">
        <f t="shared" si="62"/>
        <v>0</v>
      </c>
      <c r="K292" s="11">
        <f t="shared" si="63"/>
        <v>0</v>
      </c>
      <c r="L292" s="11">
        <f t="shared" si="64"/>
        <v>0</v>
      </c>
      <c r="M292" s="9"/>
    </row>
    <row r="293" spans="1:13" ht="30" customHeight="1" x14ac:dyDescent="0.3">
      <c r="A293" s="17" t="s">
        <v>285</v>
      </c>
      <c r="B293" s="17"/>
      <c r="C293" s="17" t="s">
        <v>287</v>
      </c>
      <c r="D293" s="17">
        <v>1</v>
      </c>
      <c r="E293" s="11"/>
      <c r="F293" s="11">
        <f t="shared" si="60"/>
        <v>0</v>
      </c>
      <c r="G293" s="11"/>
      <c r="H293" s="11">
        <f t="shared" si="61"/>
        <v>0</v>
      </c>
      <c r="I293" s="11"/>
      <c r="J293" s="11">
        <f t="shared" si="62"/>
        <v>0</v>
      </c>
      <c r="K293" s="11">
        <f t="shared" si="63"/>
        <v>0</v>
      </c>
      <c r="L293" s="11">
        <f t="shared" si="64"/>
        <v>0</v>
      </c>
      <c r="M293" s="9"/>
    </row>
    <row r="294" spans="1:13" ht="30" customHeight="1" x14ac:dyDescent="0.3">
      <c r="A294" s="17" t="s">
        <v>286</v>
      </c>
      <c r="B294" s="17"/>
      <c r="C294" s="17" t="s">
        <v>287</v>
      </c>
      <c r="D294" s="17">
        <v>1</v>
      </c>
      <c r="E294" s="11"/>
      <c r="F294" s="11">
        <f t="shared" si="60"/>
        <v>0</v>
      </c>
      <c r="G294" s="11"/>
      <c r="H294" s="11">
        <f t="shared" si="61"/>
        <v>0</v>
      </c>
      <c r="I294" s="11"/>
      <c r="J294" s="11">
        <f t="shared" si="62"/>
        <v>0</v>
      </c>
      <c r="K294" s="11">
        <f t="shared" si="63"/>
        <v>0</v>
      </c>
      <c r="L294" s="11">
        <f t="shared" si="64"/>
        <v>0</v>
      </c>
      <c r="M294" s="9"/>
    </row>
    <row r="295" spans="1:13" ht="30" customHeight="1" x14ac:dyDescent="0.3">
      <c r="A295" s="9"/>
      <c r="B295" s="9"/>
      <c r="C295" s="9"/>
      <c r="D295" s="9"/>
      <c r="E295" s="11"/>
      <c r="F295" s="11">
        <f t="shared" si="60"/>
        <v>0</v>
      </c>
      <c r="G295" s="11"/>
      <c r="H295" s="11">
        <f t="shared" si="61"/>
        <v>0</v>
      </c>
      <c r="I295" s="11"/>
      <c r="J295" s="11">
        <f t="shared" si="62"/>
        <v>0</v>
      </c>
      <c r="K295" s="11">
        <f t="shared" si="63"/>
        <v>0</v>
      </c>
      <c r="L295" s="11">
        <f t="shared" si="64"/>
        <v>0</v>
      </c>
      <c r="M295" s="9"/>
    </row>
    <row r="296" spans="1:13" ht="30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30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30" customHeight="1" x14ac:dyDescent="0.3">
      <c r="A298" s="8" t="s">
        <v>61</v>
      </c>
      <c r="B298" s="9"/>
      <c r="C298" s="9"/>
      <c r="D298" s="9"/>
      <c r="E298" s="9"/>
      <c r="F298" s="11">
        <f>SUM(F279:F297)</f>
        <v>0</v>
      </c>
      <c r="G298" s="11"/>
      <c r="H298" s="11">
        <f t="shared" ref="H298:L298" si="65">SUM(H279:H297)</f>
        <v>0</v>
      </c>
      <c r="I298" s="11"/>
      <c r="J298" s="11">
        <f t="shared" si="65"/>
        <v>0</v>
      </c>
      <c r="K298" s="11"/>
      <c r="L298" s="11">
        <f t="shared" si="65"/>
        <v>0</v>
      </c>
      <c r="M298" s="9"/>
    </row>
    <row r="299" spans="1:13" ht="30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30" customHeight="1" x14ac:dyDescent="0.3">
      <c r="A300" s="8" t="s">
        <v>290</v>
      </c>
      <c r="B300" s="9"/>
      <c r="C300" s="9"/>
      <c r="D300" s="9"/>
      <c r="E300" s="9"/>
      <c r="F300" s="11">
        <f>F26+F70+F93+F116+F139+F162+F185+F208+F231+F254+F277+F298</f>
        <v>0</v>
      </c>
      <c r="G300" s="9"/>
      <c r="H300" s="11">
        <f>H26+H70+H93+H116+H139+H162+H185+H208+H231+H254+H277+H298</f>
        <v>0</v>
      </c>
      <c r="I300" s="9"/>
      <c r="J300" s="11">
        <f>J26+J70+J93+J116+J139+J162+J185+J208+J231+J254+J277+J298</f>
        <v>0</v>
      </c>
      <c r="K300" s="9"/>
      <c r="L300" s="11">
        <f>L26+L70+L93+L116+L139+L162+L185+L208+L231+L254+L277+L298</f>
        <v>0</v>
      </c>
      <c r="M300" s="9"/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2" manualBreakCount="12">
    <brk id="26" max="16383" man="1"/>
    <brk id="70" max="16383" man="1"/>
    <brk id="93" max="16383" man="1"/>
    <brk id="116" max="16383" man="1"/>
    <brk id="139" max="16383" man="1"/>
    <brk id="162" max="16383" man="1"/>
    <brk id="185" max="16383" man="1"/>
    <brk id="208" max="16383" man="1"/>
    <brk id="231" max="16383" man="1"/>
    <brk id="254" max="16383" man="1"/>
    <brk id="277" max="16383" man="1"/>
    <brk id="3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"/>
  <sheetViews>
    <sheetView workbookViewId="0">
      <selection activeCell="D20" sqref="D20"/>
    </sheetView>
  </sheetViews>
  <sheetFormatPr defaultRowHeight="16.5" x14ac:dyDescent="0.3"/>
  <cols>
    <col min="1" max="1" width="17.5" customWidth="1"/>
    <col min="2" max="2" width="22.375" customWidth="1"/>
    <col min="3" max="3" width="22.5" customWidth="1"/>
    <col min="4" max="4" width="13.25" customWidth="1"/>
  </cols>
  <sheetData>
    <row r="1" spans="1:7" x14ac:dyDescent="0.3">
      <c r="A1" t="s">
        <v>188</v>
      </c>
    </row>
    <row r="2" spans="1:7" x14ac:dyDescent="0.3">
      <c r="A2" s="1" t="s">
        <v>189</v>
      </c>
      <c r="B2" t="s">
        <v>122</v>
      </c>
      <c r="C2" s="1" t="s">
        <v>190</v>
      </c>
    </row>
    <row r="3" spans="1:7" x14ac:dyDescent="0.3">
      <c r="A3" s="1" t="s">
        <v>191</v>
      </c>
      <c r="B3" t="s">
        <v>192</v>
      </c>
    </row>
    <row r="4" spans="1:7" x14ac:dyDescent="0.3">
      <c r="A4" s="1" t="s">
        <v>193</v>
      </c>
      <c r="B4">
        <v>5</v>
      </c>
    </row>
    <row r="5" spans="1:7" x14ac:dyDescent="0.3">
      <c r="A5" s="1" t="s">
        <v>194</v>
      </c>
      <c r="B5">
        <v>5</v>
      </c>
    </row>
    <row r="6" spans="1:7" x14ac:dyDescent="0.3">
      <c r="A6" s="1" t="s">
        <v>195</v>
      </c>
      <c r="B6" t="s">
        <v>196</v>
      </c>
    </row>
    <row r="7" spans="1:7" x14ac:dyDescent="0.3">
      <c r="A7" s="1" t="s">
        <v>197</v>
      </c>
      <c r="B7" t="s">
        <v>124</v>
      </c>
      <c r="C7" t="s">
        <v>55</v>
      </c>
    </row>
    <row r="8" spans="1:7" x14ac:dyDescent="0.3">
      <c r="A8" s="1" t="s">
        <v>198</v>
      </c>
      <c r="B8" t="s">
        <v>124</v>
      </c>
      <c r="C8">
        <v>2</v>
      </c>
    </row>
    <row r="9" spans="1:7" x14ac:dyDescent="0.3">
      <c r="A9" s="1" t="s">
        <v>199</v>
      </c>
      <c r="B9" t="s">
        <v>125</v>
      </c>
      <c r="C9" t="s">
        <v>126</v>
      </c>
      <c r="D9" t="s">
        <v>127</v>
      </c>
      <c r="E9" t="s">
        <v>128</v>
      </c>
      <c r="F9" t="s">
        <v>129</v>
      </c>
      <c r="G9" t="s">
        <v>200</v>
      </c>
    </row>
    <row r="10" spans="1:7" x14ac:dyDescent="0.3">
      <c r="A10" s="1" t="s">
        <v>201</v>
      </c>
      <c r="B10">
        <v>1127</v>
      </c>
      <c r="C10">
        <v>0</v>
      </c>
      <c r="D10">
        <v>0</v>
      </c>
    </row>
    <row r="11" spans="1:7" x14ac:dyDescent="0.3">
      <c r="A11" s="1" t="s">
        <v>202</v>
      </c>
      <c r="B11" t="s">
        <v>203</v>
      </c>
      <c r="C11">
        <v>4</v>
      </c>
    </row>
    <row r="12" spans="1:7" x14ac:dyDescent="0.3">
      <c r="A12" s="1" t="s">
        <v>204</v>
      </c>
      <c r="B12" t="s">
        <v>203</v>
      </c>
      <c r="C12">
        <v>4</v>
      </c>
    </row>
    <row r="13" spans="1:7" x14ac:dyDescent="0.3">
      <c r="A13" s="1" t="s">
        <v>205</v>
      </c>
      <c r="B13" t="s">
        <v>203</v>
      </c>
      <c r="C13">
        <v>3</v>
      </c>
    </row>
    <row r="14" spans="1:7" x14ac:dyDescent="0.3">
      <c r="A14" s="1" t="s">
        <v>206</v>
      </c>
      <c r="B14" t="s">
        <v>124</v>
      </c>
      <c r="C14">
        <v>5</v>
      </c>
    </row>
    <row r="15" spans="1:7" x14ac:dyDescent="0.3">
      <c r="A15" s="1" t="s">
        <v>207</v>
      </c>
      <c r="B15" t="s">
        <v>122</v>
      </c>
      <c r="C15" t="s">
        <v>208</v>
      </c>
      <c r="D15" t="s">
        <v>208</v>
      </c>
      <c r="E15" t="s">
        <v>208</v>
      </c>
      <c r="F15">
        <v>1</v>
      </c>
    </row>
    <row r="16" spans="1:7" x14ac:dyDescent="0.3">
      <c r="A16" s="1" t="s">
        <v>209</v>
      </c>
      <c r="B16">
        <v>1.1100000000000001</v>
      </c>
      <c r="C16">
        <v>1.1200000000000001</v>
      </c>
    </row>
    <row r="17" spans="1:13" x14ac:dyDescent="0.3">
      <c r="A17" s="1" t="s">
        <v>210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1" t="s">
        <v>211</v>
      </c>
      <c r="B18">
        <v>1.25</v>
      </c>
      <c r="C18">
        <v>1.071</v>
      </c>
    </row>
    <row r="19" spans="1:13" x14ac:dyDescent="0.3">
      <c r="A19" s="1" t="s">
        <v>212</v>
      </c>
    </row>
    <row r="20" spans="1:13" x14ac:dyDescent="0.3">
      <c r="A20" s="1" t="s">
        <v>213</v>
      </c>
      <c r="B20" s="1" t="s">
        <v>124</v>
      </c>
      <c r="C20">
        <v>1</v>
      </c>
    </row>
    <row r="21" spans="1:13" x14ac:dyDescent="0.3">
      <c r="A21" t="s">
        <v>123</v>
      </c>
      <c r="B21" t="s">
        <v>214</v>
      </c>
      <c r="C21" t="s">
        <v>215</v>
      </c>
    </row>
    <row r="22" spans="1:13" x14ac:dyDescent="0.3">
      <c r="A22">
        <v>1</v>
      </c>
      <c r="B22" s="1" t="s">
        <v>216</v>
      </c>
      <c r="C22" s="1" t="s">
        <v>142</v>
      </c>
    </row>
    <row r="23" spans="1:13" x14ac:dyDescent="0.3">
      <c r="A23">
        <v>2</v>
      </c>
      <c r="B23" s="1" t="s">
        <v>217</v>
      </c>
      <c r="C23" s="1" t="s">
        <v>218</v>
      </c>
    </row>
    <row r="24" spans="1:13" x14ac:dyDescent="0.3">
      <c r="A24">
        <v>3</v>
      </c>
      <c r="B24" s="1" t="s">
        <v>219</v>
      </c>
      <c r="C24" s="1" t="s">
        <v>183</v>
      </c>
    </row>
    <row r="25" spans="1:13" x14ac:dyDescent="0.3">
      <c r="A25">
        <v>4</v>
      </c>
      <c r="B25" s="1" t="s">
        <v>220</v>
      </c>
      <c r="C25" s="1" t="s">
        <v>221</v>
      </c>
    </row>
    <row r="26" spans="1:13" x14ac:dyDescent="0.3">
      <c r="A26">
        <v>5</v>
      </c>
      <c r="B26" s="1" t="s">
        <v>222</v>
      </c>
      <c r="C26" s="1" t="s">
        <v>50</v>
      </c>
    </row>
    <row r="27" spans="1:13" x14ac:dyDescent="0.3">
      <c r="A27">
        <v>6</v>
      </c>
      <c r="B27" s="1" t="s">
        <v>185</v>
      </c>
      <c r="C27" s="1" t="s">
        <v>184</v>
      </c>
    </row>
    <row r="28" spans="1:13" x14ac:dyDescent="0.3">
      <c r="A28">
        <v>7</v>
      </c>
      <c r="B28" s="1" t="s">
        <v>176</v>
      </c>
      <c r="C28" s="1" t="s">
        <v>175</v>
      </c>
    </row>
    <row r="29" spans="1:13" x14ac:dyDescent="0.3">
      <c r="A29">
        <v>8</v>
      </c>
      <c r="B29" s="1" t="s">
        <v>223</v>
      </c>
      <c r="C29" s="1" t="s">
        <v>50</v>
      </c>
    </row>
    <row r="30" spans="1:13" x14ac:dyDescent="0.3">
      <c r="A30">
        <v>9</v>
      </c>
      <c r="B30" s="1" t="s">
        <v>223</v>
      </c>
      <c r="C30" s="1" t="s">
        <v>50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6</vt:i4>
      </vt:variant>
    </vt:vector>
  </HeadingPairs>
  <TitlesOfParts>
    <vt:vector size="12" baseType="lpstr">
      <vt:lpstr>표지</vt:lpstr>
      <vt:lpstr>원가계산서</vt:lpstr>
      <vt:lpstr>공종별집계표</vt:lpstr>
      <vt:lpstr>공종별내역서</vt:lpstr>
      <vt:lpstr> 공사설정 </vt:lpstr>
      <vt:lpstr>Sheet1</vt:lpstr>
      <vt:lpstr>공종별내역서!Print_Area</vt:lpstr>
      <vt:lpstr>공종별집계표!Print_Area</vt:lpstr>
      <vt:lpstr>표지!Print_Area</vt:lpstr>
      <vt:lpstr>공종별내역서!Print_Titles</vt:lpstr>
      <vt:lpstr>공종별집계표!Print_Titles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임선영</cp:lastModifiedBy>
  <cp:lastPrinted>2022-01-20T03:29:14Z</cp:lastPrinted>
  <dcterms:created xsi:type="dcterms:W3CDTF">2022-01-19T02:45:10Z</dcterms:created>
  <dcterms:modified xsi:type="dcterms:W3CDTF">2022-02-22T07:52:44Z</dcterms:modified>
</cp:coreProperties>
</file>